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7c775bea04d6dd353294e9a8ba782ac96f06f592/48204130312/25a0de07-554b-43a4-8416-9bdce5362624/"/>
    </mc:Choice>
  </mc:AlternateContent>
  <xr:revisionPtr revIDLastSave="0" documentId="13_ncr:1_{0439A6C0-1876-424F-8BAF-DB95CA353F7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Lisa 11. RIA" sheetId="1" r:id="rId1"/>
  </sheets>
  <externalReferences>
    <externalReference r:id="rId2"/>
  </externalReferences>
  <definedNames>
    <definedName name="_xlnm._FilterDatabase" localSheetId="0" hidden="1">'Lisa 11. RIA'!$A$5:$E$5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 l="1"/>
  <c r="M30" i="1"/>
  <c r="L30" i="1"/>
  <c r="M31" i="1"/>
  <c r="N40" i="1"/>
  <c r="M43" i="1"/>
  <c r="M13" i="1" s="1"/>
  <c r="L47" i="1"/>
  <c r="M47" i="1"/>
  <c r="M14" i="1" s="1"/>
  <c r="N49" i="1"/>
  <c r="J21" i="1"/>
  <c r="M73" i="1"/>
  <c r="L73" i="1"/>
  <c r="M72" i="1"/>
  <c r="L72" i="1"/>
  <c r="M65" i="1"/>
  <c r="L65" i="1"/>
  <c r="M53" i="1"/>
  <c r="L53" i="1"/>
  <c r="M52" i="1"/>
  <c r="L52" i="1"/>
  <c r="L43" i="1"/>
  <c r="L13" i="1" s="1"/>
  <c r="L31" i="1"/>
  <c r="M21" i="1"/>
  <c r="L21" i="1"/>
  <c r="M20" i="1"/>
  <c r="L20" i="1"/>
  <c r="L17" i="1"/>
  <c r="M15" i="1"/>
  <c r="L15" i="1"/>
  <c r="M12" i="1"/>
  <c r="L12" i="1"/>
  <c r="M11" i="1"/>
  <c r="L11" i="1"/>
  <c r="M10" i="1"/>
  <c r="L10" i="1"/>
  <c r="M9" i="1"/>
  <c r="M8" i="1" s="1"/>
  <c r="L9" i="1"/>
  <c r="H7" i="1"/>
  <c r="K7" i="1"/>
  <c r="N7" i="1" s="1"/>
  <c r="L8" i="1" l="1"/>
  <c r="L14" i="1"/>
  <c r="H24" i="1"/>
  <c r="J30" i="1"/>
  <c r="K39" i="1"/>
  <c r="N39" i="1" s="1"/>
  <c r="K28" i="1"/>
  <c r="N28" i="1" s="1"/>
  <c r="J20" i="1"/>
  <c r="I20" i="1"/>
  <c r="J12" i="1"/>
  <c r="I12" i="1"/>
  <c r="K19" i="1"/>
  <c r="N19" i="1" s="1"/>
  <c r="I17" i="1"/>
  <c r="K17" i="1" s="1"/>
  <c r="N17" i="1" s="1"/>
  <c r="J73" i="1" l="1"/>
  <c r="J72" i="1"/>
  <c r="J65" i="1"/>
  <c r="J53" i="1"/>
  <c r="J52" i="1"/>
  <c r="J47" i="1"/>
  <c r="J14" i="1" s="1"/>
  <c r="J43" i="1"/>
  <c r="J13" i="1" s="1"/>
  <c r="J31" i="1"/>
  <c r="J15" i="1"/>
  <c r="J11" i="1"/>
  <c r="J10" i="1"/>
  <c r="J9" i="1"/>
  <c r="I73" i="1"/>
  <c r="I72" i="1"/>
  <c r="I65" i="1"/>
  <c r="I53" i="1"/>
  <c r="I52" i="1"/>
  <c r="I47" i="1"/>
  <c r="I14" i="1" s="1"/>
  <c r="I43" i="1"/>
  <c r="I13" i="1" s="1"/>
  <c r="I31" i="1"/>
  <c r="I30" i="1"/>
  <c r="I21" i="1"/>
  <c r="I15" i="1"/>
  <c r="I11" i="1"/>
  <c r="I10" i="1"/>
  <c r="I9" i="1"/>
  <c r="E30" i="1"/>
  <c r="F73" i="1"/>
  <c r="G73" i="1"/>
  <c r="E73" i="1"/>
  <c r="F53" i="1"/>
  <c r="G53" i="1"/>
  <c r="E53" i="1"/>
  <c r="F31" i="1"/>
  <c r="G31" i="1"/>
  <c r="E31" i="1"/>
  <c r="E21" i="1"/>
  <c r="F21" i="1"/>
  <c r="G21" i="1"/>
  <c r="E20" i="1"/>
  <c r="H41" i="1"/>
  <c r="K41" i="1" s="1"/>
  <c r="N41" i="1" s="1"/>
  <c r="F30" i="1"/>
  <c r="G30" i="1"/>
  <c r="J8" i="1" l="1"/>
  <c r="H73" i="1"/>
  <c r="K73" i="1" s="1"/>
  <c r="N73" i="1" s="1"/>
  <c r="I8" i="1"/>
  <c r="H53" i="1"/>
  <c r="K53" i="1" s="1"/>
  <c r="N53" i="1" s="1"/>
  <c r="H31" i="1"/>
  <c r="K31" i="1" s="1"/>
  <c r="N31" i="1" s="1"/>
  <c r="H21" i="1"/>
  <c r="K21" i="1" s="1"/>
  <c r="N21" i="1" s="1"/>
  <c r="H38" i="1" l="1"/>
  <c r="K38" i="1" s="1"/>
  <c r="N38" i="1" s="1"/>
  <c r="H27" i="1"/>
  <c r="K27" i="1" s="1"/>
  <c r="N27" i="1" s="1"/>
  <c r="F20" i="1"/>
  <c r="G20" i="1"/>
  <c r="H26" i="1"/>
  <c r="K26" i="1" s="1"/>
  <c r="N26" i="1" s="1"/>
  <c r="H18" i="1"/>
  <c r="K18" i="1" s="1"/>
  <c r="N18" i="1" s="1"/>
  <c r="H22" i="1"/>
  <c r="K22" i="1" s="1"/>
  <c r="N22" i="1" s="1"/>
  <c r="H23" i="1"/>
  <c r="K23" i="1" s="1"/>
  <c r="N23" i="1" s="1"/>
  <c r="K24" i="1"/>
  <c r="N24" i="1" s="1"/>
  <c r="H25" i="1"/>
  <c r="K25" i="1" s="1"/>
  <c r="N25" i="1" s="1"/>
  <c r="H29" i="1"/>
  <c r="K29" i="1" s="1"/>
  <c r="N29" i="1" s="1"/>
  <c r="H32" i="1"/>
  <c r="H33" i="1"/>
  <c r="K33" i="1" s="1"/>
  <c r="N33" i="1" s="1"/>
  <c r="H34" i="1"/>
  <c r="K34" i="1" s="1"/>
  <c r="N34" i="1" s="1"/>
  <c r="H35" i="1"/>
  <c r="K35" i="1" s="1"/>
  <c r="N35" i="1" s="1"/>
  <c r="H36" i="1"/>
  <c r="K36" i="1" s="1"/>
  <c r="N36" i="1" s="1"/>
  <c r="H37" i="1"/>
  <c r="K37" i="1" s="1"/>
  <c r="N37" i="1" s="1"/>
  <c r="H42" i="1"/>
  <c r="K42" i="1" s="1"/>
  <c r="N42" i="1" s="1"/>
  <c r="H44" i="1"/>
  <c r="K44" i="1" s="1"/>
  <c r="N44" i="1" s="1"/>
  <c r="H45" i="1"/>
  <c r="K45" i="1" s="1"/>
  <c r="N45" i="1" s="1"/>
  <c r="H46" i="1"/>
  <c r="K46" i="1" s="1"/>
  <c r="N46" i="1" s="1"/>
  <c r="H48" i="1"/>
  <c r="K48" i="1" s="1"/>
  <c r="N48" i="1" s="1"/>
  <c r="H50" i="1"/>
  <c r="K50" i="1" s="1"/>
  <c r="N50" i="1" s="1"/>
  <c r="H51" i="1"/>
  <c r="K51" i="1" s="1"/>
  <c r="N51" i="1" s="1"/>
  <c r="H54" i="1"/>
  <c r="K54" i="1" s="1"/>
  <c r="N54" i="1" s="1"/>
  <c r="H55" i="1"/>
  <c r="K55" i="1" s="1"/>
  <c r="N55" i="1" s="1"/>
  <c r="H56" i="1"/>
  <c r="K56" i="1" s="1"/>
  <c r="N56" i="1" s="1"/>
  <c r="H57" i="1"/>
  <c r="K57" i="1" s="1"/>
  <c r="N57" i="1" s="1"/>
  <c r="H58" i="1"/>
  <c r="K58" i="1" s="1"/>
  <c r="N58" i="1" s="1"/>
  <c r="H59" i="1"/>
  <c r="K59" i="1" s="1"/>
  <c r="N59" i="1" s="1"/>
  <c r="H60" i="1"/>
  <c r="K60" i="1" s="1"/>
  <c r="N60" i="1" s="1"/>
  <c r="H61" i="1"/>
  <c r="K61" i="1" s="1"/>
  <c r="N61" i="1" s="1"/>
  <c r="H62" i="1"/>
  <c r="K62" i="1" s="1"/>
  <c r="N62" i="1" s="1"/>
  <c r="H63" i="1"/>
  <c r="K63" i="1" s="1"/>
  <c r="N63" i="1" s="1"/>
  <c r="H64" i="1"/>
  <c r="K64" i="1" s="1"/>
  <c r="N64" i="1" s="1"/>
  <c r="H66" i="1"/>
  <c r="K66" i="1" s="1"/>
  <c r="N66" i="1" s="1"/>
  <c r="H67" i="1"/>
  <c r="K67" i="1" s="1"/>
  <c r="N67" i="1" s="1"/>
  <c r="H68" i="1"/>
  <c r="K68" i="1" s="1"/>
  <c r="N68" i="1" s="1"/>
  <c r="H69" i="1"/>
  <c r="K69" i="1" s="1"/>
  <c r="N69" i="1" s="1"/>
  <c r="H70" i="1"/>
  <c r="K70" i="1" s="1"/>
  <c r="N70" i="1" s="1"/>
  <c r="H71" i="1"/>
  <c r="K71" i="1" s="1"/>
  <c r="N71" i="1" s="1"/>
  <c r="H74" i="1"/>
  <c r="K74" i="1" s="1"/>
  <c r="N74" i="1" s="1"/>
  <c r="H75" i="1"/>
  <c r="K75" i="1" s="1"/>
  <c r="N75" i="1" s="1"/>
  <c r="H76" i="1"/>
  <c r="K76" i="1" s="1"/>
  <c r="N76" i="1" s="1"/>
  <c r="H77" i="1"/>
  <c r="K77" i="1" s="1"/>
  <c r="N77" i="1" s="1"/>
  <c r="G72" i="1"/>
  <c r="G65" i="1"/>
  <c r="G52" i="1"/>
  <c r="G47" i="1"/>
  <c r="G14" i="1" s="1"/>
  <c r="G43" i="1"/>
  <c r="G13" i="1" s="1"/>
  <c r="G15" i="1"/>
  <c r="G12" i="1"/>
  <c r="G11" i="1"/>
  <c r="G10" i="1"/>
  <c r="G9" i="1"/>
  <c r="F72" i="1"/>
  <c r="F65" i="1"/>
  <c r="F52" i="1"/>
  <c r="F47" i="1"/>
  <c r="F14" i="1" s="1"/>
  <c r="F43" i="1"/>
  <c r="F13" i="1" s="1"/>
  <c r="F15" i="1"/>
  <c r="F12" i="1"/>
  <c r="F11" i="1"/>
  <c r="F10" i="1"/>
  <c r="F9" i="1"/>
  <c r="K32" i="1" l="1"/>
  <c r="N32" i="1" s="1"/>
  <c r="H20" i="1"/>
  <c r="K20" i="1" s="1"/>
  <c r="N20" i="1" s="1"/>
  <c r="G8" i="1"/>
  <c r="F8" i="1"/>
  <c r="E10" i="1"/>
  <c r="H10" i="1" s="1"/>
  <c r="K10" i="1" s="1"/>
  <c r="N10" i="1" s="1"/>
  <c r="E9" i="1"/>
  <c r="H9" i="1" s="1"/>
  <c r="K9" i="1" s="1"/>
  <c r="N9" i="1" s="1"/>
  <c r="H30" i="1"/>
  <c r="K30" i="1" s="1"/>
  <c r="N30" i="1" s="1"/>
  <c r="E72" i="1"/>
  <c r="H72" i="1" s="1"/>
  <c r="K72" i="1" s="1"/>
  <c r="N72" i="1" s="1"/>
  <c r="H12" i="1"/>
  <c r="K12" i="1" s="1"/>
  <c r="N12" i="1" s="1"/>
  <c r="H11" i="1"/>
  <c r="K11" i="1" s="1"/>
  <c r="N11" i="1" s="1"/>
  <c r="E65" i="1"/>
  <c r="H65" i="1" s="1"/>
  <c r="K65" i="1" s="1"/>
  <c r="N65" i="1" s="1"/>
  <c r="E52" i="1"/>
  <c r="H52" i="1" s="1"/>
  <c r="K52" i="1" s="1"/>
  <c r="N52" i="1" s="1"/>
  <c r="E15" i="1"/>
  <c r="H15" i="1" s="1"/>
  <c r="K15" i="1" s="1"/>
  <c r="N15" i="1" s="1"/>
  <c r="E43" i="1"/>
  <c r="E13" i="1" l="1"/>
  <c r="H13" i="1" s="1"/>
  <c r="K13" i="1" s="1"/>
  <c r="N13" i="1" s="1"/>
  <c r="H43" i="1"/>
  <c r="K43" i="1" s="1"/>
  <c r="N43" i="1" s="1"/>
  <c r="E8" i="1" l="1"/>
  <c r="H8" i="1" s="1"/>
  <c r="K8" i="1" s="1"/>
  <c r="N8" i="1" s="1"/>
  <c r="E47" i="1"/>
  <c r="E14" i="1" l="1"/>
  <c r="H14" i="1" s="1"/>
  <c r="K14" i="1" s="1"/>
  <c r="N14" i="1" s="1"/>
  <c r="H47" i="1"/>
  <c r="K47" i="1" s="1"/>
  <c r="N47" i="1" s="1"/>
</calcChain>
</file>

<file path=xl/sharedStrings.xml><?xml version="1.0" encoding="utf-8"?>
<sst xmlns="http://schemas.openxmlformats.org/spreadsheetml/2006/main" count="91" uniqueCount="49">
  <si>
    <t>Lisa 11</t>
  </si>
  <si>
    <t>Riigi Infosüsteemi Ameti 2025. aasta eelarve</t>
  </si>
  <si>
    <t>Eelarve liik</t>
  </si>
  <si>
    <t>Eelarve konto</t>
  </si>
  <si>
    <t>Objekt</t>
  </si>
  <si>
    <t>Riigi Infosüsteemi Amet</t>
  </si>
  <si>
    <t>TULUD</t>
  </si>
  <si>
    <t>KULUD</t>
  </si>
  <si>
    <t>Programmi tegevus: Digiriigi alusbaasi kindlustamine</t>
  </si>
  <si>
    <t>Programmi tegevus: Digiriigi arenguhüpped</t>
  </si>
  <si>
    <t>Programmi tegevus: Küberturvalisuse tagamine</t>
  </si>
  <si>
    <t>Programmi tegevus: Suundumuste, riskide ja mõjude analüüsivõime arendamine</t>
  </si>
  <si>
    <t>Käibemaks</t>
  </si>
  <si>
    <t>INVESTEERINGUD</t>
  </si>
  <si>
    <t>sh investeeringute käibemaks</t>
  </si>
  <si>
    <t>Tööjõukulud</t>
  </si>
  <si>
    <t>Digiriigi alusbaasi kindlustamine</t>
  </si>
  <si>
    <t>Digiriigi arenguhüpped</t>
  </si>
  <si>
    <t>Küberturvalisuse tagamine</t>
  </si>
  <si>
    <t>Suundumuste, riskide ja mõjude analüüsivõime arendamine</t>
  </si>
  <si>
    <t>Tegevuskulud, v.a tööjõukulud</t>
  </si>
  <si>
    <t>Majandamiskulud</t>
  </si>
  <si>
    <t>RKAS</t>
  </si>
  <si>
    <t>SE000028</t>
  </si>
  <si>
    <t>sh majandamiskulude käibemaks</t>
  </si>
  <si>
    <t>sh RKAS käibemaks</t>
  </si>
  <si>
    <t>Investeeringud</t>
  </si>
  <si>
    <t>IT investeeringud</t>
  </si>
  <si>
    <t>IN002000</t>
  </si>
  <si>
    <t>Investeeringute käibemaks</t>
  </si>
  <si>
    <t>Välistoetus ning sellest sõltuvad vahendid</t>
  </si>
  <si>
    <t>Toetused</t>
  </si>
  <si>
    <t>Tuludest sõltuvad vahendid</t>
  </si>
  <si>
    <t xml:space="preserve">2025. a esialgne eelarve </t>
  </si>
  <si>
    <t>Eelarve muudatused</t>
  </si>
  <si>
    <t>Ülekantavad vahendid</t>
  </si>
  <si>
    <t>2025. a eelarve kokku</t>
  </si>
  <si>
    <t>Laiapindne riigikaitse</t>
  </si>
  <si>
    <t>SR030112</t>
  </si>
  <si>
    <t>Muud kulud</t>
  </si>
  <si>
    <t>Amortisatsioon</t>
  </si>
  <si>
    <t>Programmi kulud kokku</t>
  </si>
  <si>
    <t>Vabariigi Valitsuse sihtotstarbelisest reservist</t>
  </si>
  <si>
    <t>Kuni käskkirja jõustumiseni kehtiv 2025. a eelarve</t>
  </si>
  <si>
    <t>SR030030</t>
  </si>
  <si>
    <t>2025. a käskkirja nr</t>
  </si>
  <si>
    <t>Lisaeelarve muudatused</t>
  </si>
  <si>
    <t>IN002055</t>
  </si>
  <si>
    <t>SE000055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</si>
</sst>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i/>
      <sz val="9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2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indent="2"/>
    </xf>
    <xf numFmtId="0" fontId="4" fillId="0" borderId="0" xfId="1" applyFont="1" applyAlignment="1">
      <alignment horizontal="right"/>
    </xf>
    <xf numFmtId="0" fontId="6" fillId="0" borderId="0" xfId="2" applyFont="1"/>
    <xf numFmtId="0" fontId="4" fillId="0" borderId="0" xfId="2" applyFont="1"/>
    <xf numFmtId="0" fontId="12" fillId="0" borderId="0" xfId="1" applyFont="1"/>
    <xf numFmtId="3" fontId="4" fillId="0" borderId="0" xfId="1" applyNumberFormat="1" applyFont="1" applyAlignment="1">
      <alignment horizontal="right"/>
    </xf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right" vertical="center" wrapText="1"/>
    </xf>
    <xf numFmtId="0" fontId="15" fillId="0" borderId="0" xfId="0" applyFont="1"/>
    <xf numFmtId="3" fontId="13" fillId="0" borderId="0" xfId="1" applyNumberFormat="1" applyFont="1"/>
    <xf numFmtId="0" fontId="16" fillId="0" borderId="0" xfId="2" applyFont="1" applyAlignment="1">
      <alignment horizontal="right"/>
    </xf>
    <xf numFmtId="0" fontId="16" fillId="0" borderId="0" xfId="2" applyFont="1"/>
    <xf numFmtId="0" fontId="17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5" fillId="0" borderId="0" xfId="3" applyFont="1" applyAlignment="1">
      <alignment horizontal="left" indent="2"/>
    </xf>
    <xf numFmtId="0" fontId="12" fillId="0" borderId="0" xfId="3" applyFont="1"/>
    <xf numFmtId="0" fontId="4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 indent="1"/>
    </xf>
    <xf numFmtId="0" fontId="5" fillId="0" borderId="0" xfId="3" applyFont="1" applyAlignment="1">
      <alignment horizontal="center"/>
    </xf>
    <xf numFmtId="0" fontId="11" fillId="0" borderId="0" xfId="2" applyFont="1" applyAlignment="1">
      <alignment horizontal="right"/>
    </xf>
    <xf numFmtId="0" fontId="19" fillId="0" borderId="0" xfId="2" applyFont="1" applyAlignment="1">
      <alignment horizontal="right" vertical="center" wrapText="1"/>
    </xf>
    <xf numFmtId="0" fontId="17" fillId="3" borderId="0" xfId="0" applyFont="1" applyFill="1" applyAlignment="1">
      <alignment horizontal="center" vertical="center" wrapText="1"/>
    </xf>
    <xf numFmtId="3" fontId="5" fillId="0" borderId="0" xfId="2" applyNumberFormat="1" applyFont="1"/>
    <xf numFmtId="0" fontId="20" fillId="0" borderId="0" xfId="3" applyFont="1" applyAlignment="1">
      <alignment horizontal="left" indent="1"/>
    </xf>
    <xf numFmtId="0" fontId="20" fillId="0" borderId="0" xfId="2" applyFont="1" applyAlignment="1">
      <alignment horizontal="center"/>
    </xf>
    <xf numFmtId="3" fontId="20" fillId="0" borderId="0" xfId="2" applyNumberFormat="1" applyFont="1"/>
    <xf numFmtId="164" fontId="4" fillId="0" borderId="0" xfId="1" applyNumberFormat="1" applyFont="1"/>
    <xf numFmtId="0" fontId="14" fillId="0" borderId="0" xfId="2" applyFont="1" applyAlignment="1">
      <alignment horizontal="center" vertical="center" wrapText="1"/>
    </xf>
    <xf numFmtId="3" fontId="22" fillId="0" borderId="0" xfId="1" applyNumberFormat="1" applyFont="1"/>
    <xf numFmtId="0" fontId="19" fillId="0" borderId="0" xfId="2" applyFont="1" applyAlignment="1">
      <alignment horizontal="center" vertical="center" wrapText="1"/>
    </xf>
    <xf numFmtId="3" fontId="23" fillId="0" borderId="0" xfId="1" applyNumberFormat="1" applyFont="1"/>
    <xf numFmtId="0" fontId="24" fillId="0" borderId="0" xfId="2" applyFont="1"/>
    <xf numFmtId="3" fontId="24" fillId="0" borderId="0" xfId="0" applyNumberFormat="1" applyFont="1"/>
    <xf numFmtId="3" fontId="17" fillId="0" borderId="0" xfId="1" applyNumberFormat="1" applyFont="1"/>
    <xf numFmtId="3" fontId="7" fillId="0" borderId="0" xfId="2" applyNumberFormat="1" applyFont="1"/>
    <xf numFmtId="0" fontId="8" fillId="0" borderId="0" xfId="2" applyFont="1" applyAlignment="1">
      <alignment horizontal="center" vertical="center" wrapText="1"/>
    </xf>
    <xf numFmtId="3" fontId="25" fillId="0" borderId="0" xfId="2" applyNumberFormat="1" applyFont="1"/>
    <xf numFmtId="0" fontId="21" fillId="0" borderId="0" xfId="2" applyFont="1" applyAlignment="1">
      <alignment horizontal="center" vertical="center" wrapText="1"/>
    </xf>
    <xf numFmtId="3" fontId="21" fillId="0" borderId="0" xfId="2" applyNumberFormat="1" applyFont="1"/>
    <xf numFmtId="0" fontId="17" fillId="0" borderId="0" xfId="2" applyFont="1" applyAlignment="1">
      <alignment horizontal="center"/>
    </xf>
    <xf numFmtId="3" fontId="17" fillId="0" borderId="0" xfId="2" applyNumberFormat="1" applyFont="1"/>
    <xf numFmtId="0" fontId="17" fillId="0" borderId="0" xfId="3" applyFont="1" applyAlignment="1">
      <alignment horizontal="center"/>
    </xf>
    <xf numFmtId="0" fontId="17" fillId="0" borderId="0" xfId="2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1"/>
  <sheetViews>
    <sheetView showZeros="0" tabSelected="1" zoomScaleNormal="100" workbookViewId="0">
      <pane ySplit="5" topLeftCell="A6" activePane="bottomLeft" state="frozen"/>
      <selection pane="bottomLeft"/>
    </sheetView>
  </sheetViews>
  <sheetFormatPr defaultColWidth="9.42578125" defaultRowHeight="12.75" x14ac:dyDescent="0.2"/>
  <cols>
    <col min="1" max="1" width="48.28515625" style="1" customWidth="1"/>
    <col min="2" max="3" width="7.85546875" style="3" customWidth="1"/>
    <col min="4" max="4" width="12.140625" style="1" customWidth="1"/>
    <col min="5" max="5" width="14.140625" style="1" hidden="1" customWidth="1"/>
    <col min="6" max="8" width="13.5703125" style="1" hidden="1" customWidth="1"/>
    <col min="9" max="10" width="14.85546875" style="1" hidden="1" customWidth="1"/>
    <col min="11" max="14" width="14.85546875" style="1" customWidth="1"/>
    <col min="15" max="15" width="9.42578125" style="1" customWidth="1"/>
    <col min="16" max="16384" width="9.42578125" style="1"/>
  </cols>
  <sheetData>
    <row r="1" spans="1:14" x14ac:dyDescent="0.2">
      <c r="A1" s="2"/>
      <c r="K1" s="22"/>
      <c r="N1" s="22" t="s">
        <v>45</v>
      </c>
    </row>
    <row r="2" spans="1:14" x14ac:dyDescent="0.2">
      <c r="A2" s="2"/>
      <c r="K2" s="22"/>
      <c r="N2" s="22" t="s">
        <v>0</v>
      </c>
    </row>
    <row r="3" spans="1:14" ht="15.75" x14ac:dyDescent="0.25">
      <c r="A3" s="27" t="s">
        <v>1</v>
      </c>
      <c r="E3" s="4"/>
    </row>
    <row r="4" spans="1:14" ht="15" customHeight="1" x14ac:dyDescent="0.2">
      <c r="A4" s="5"/>
      <c r="E4" s="4"/>
    </row>
    <row r="5" spans="1:14" s="5" customFormat="1" ht="51" x14ac:dyDescent="0.2">
      <c r="A5" s="30"/>
      <c r="B5" s="30" t="s">
        <v>2</v>
      </c>
      <c r="C5" s="30" t="s">
        <v>3</v>
      </c>
      <c r="D5" s="30" t="s">
        <v>4</v>
      </c>
      <c r="E5" s="40" t="s">
        <v>33</v>
      </c>
      <c r="F5" s="40" t="s">
        <v>34</v>
      </c>
      <c r="G5" s="40" t="s">
        <v>35</v>
      </c>
      <c r="H5" s="40" t="s">
        <v>43</v>
      </c>
      <c r="I5" s="40" t="s">
        <v>35</v>
      </c>
      <c r="J5" s="40" t="s">
        <v>42</v>
      </c>
      <c r="K5" s="40" t="s">
        <v>43</v>
      </c>
      <c r="L5" s="40" t="s">
        <v>34</v>
      </c>
      <c r="M5" s="40" t="s">
        <v>46</v>
      </c>
      <c r="N5" s="40" t="s">
        <v>36</v>
      </c>
    </row>
    <row r="6" spans="1:14" s="5" customFormat="1" ht="17.25" x14ac:dyDescent="0.3">
      <c r="A6" s="7" t="s">
        <v>5</v>
      </c>
      <c r="B6" s="8"/>
      <c r="C6" s="8"/>
      <c r="D6" s="19"/>
      <c r="E6" s="9"/>
    </row>
    <row r="7" spans="1:14" s="5" customFormat="1" ht="17.25" x14ac:dyDescent="0.3">
      <c r="A7" s="7" t="s">
        <v>6</v>
      </c>
      <c r="B7" s="8"/>
      <c r="C7" s="8"/>
      <c r="D7" s="19"/>
      <c r="E7" s="9">
        <v>12268402</v>
      </c>
      <c r="F7" s="9"/>
      <c r="G7" s="9"/>
      <c r="H7" s="9">
        <f>E7+F7+G7</f>
        <v>12268402</v>
      </c>
      <c r="I7" s="9"/>
      <c r="J7" s="9"/>
      <c r="K7" s="9">
        <f>H7+I7+J7</f>
        <v>12268402</v>
      </c>
      <c r="L7" s="9"/>
      <c r="M7" s="9"/>
      <c r="N7" s="9">
        <f>K7+L7+M7</f>
        <v>12268402</v>
      </c>
    </row>
    <row r="8" spans="1:14" s="23" customFormat="1" ht="17.25" x14ac:dyDescent="0.3">
      <c r="A8" s="7" t="s">
        <v>7</v>
      </c>
      <c r="B8" s="28"/>
      <c r="C8" s="28"/>
      <c r="D8" s="29"/>
      <c r="E8" s="9">
        <f>E9+E10+E11+E12+E13</f>
        <v>42092631.769949973</v>
      </c>
      <c r="F8" s="9">
        <f>F9+F10+F11+F12+F13</f>
        <v>0</v>
      </c>
      <c r="G8" s="9">
        <f>G9+G10+G11+G12+G13</f>
        <v>498985</v>
      </c>
      <c r="H8" s="9">
        <f t="shared" ref="H8:H77" si="0">E8+F8+G8</f>
        <v>42591616.769949973</v>
      </c>
      <c r="I8" s="9">
        <f>I9+I10+I11+I12+I13</f>
        <v>2189093</v>
      </c>
      <c r="J8" s="9">
        <f>J9+J10+J11+J12+J13</f>
        <v>1585711</v>
      </c>
      <c r="K8" s="9">
        <f>H8+I8+J8</f>
        <v>46366420.769949973</v>
      </c>
      <c r="L8" s="9">
        <f>L9+L10+L11+L12+L13</f>
        <v>0</v>
      </c>
      <c r="M8" s="9">
        <f>M9+M10+M11+M12+M13</f>
        <v>1940945</v>
      </c>
      <c r="N8" s="9">
        <f>K8+L8+M8</f>
        <v>48307365.769949973</v>
      </c>
    </row>
    <row r="9" spans="1:14" s="23" customFormat="1" ht="15.75" x14ac:dyDescent="0.25">
      <c r="A9" s="26" t="s">
        <v>8</v>
      </c>
      <c r="B9" s="24"/>
      <c r="C9" s="25"/>
      <c r="D9" s="46"/>
      <c r="E9" s="47">
        <f>E22+E32+E54+E66+E74</f>
        <v>18839661.095670734</v>
      </c>
      <c r="F9" s="47">
        <f>F22+F32+F54+F66+F74</f>
        <v>0</v>
      </c>
      <c r="G9" s="47">
        <f>G22+G32+G54+G66+G74</f>
        <v>0</v>
      </c>
      <c r="H9" s="47">
        <f t="shared" si="0"/>
        <v>18839661.095670734</v>
      </c>
      <c r="I9" s="47">
        <f>I22+I32+I54+I66+I74</f>
        <v>0</v>
      </c>
      <c r="J9" s="47">
        <f>J22+J32+J54+J66+J74</f>
        <v>0</v>
      </c>
      <c r="K9" s="47">
        <f t="shared" ref="K8:K77" si="1">H9+I9+J9</f>
        <v>18839661.095670734</v>
      </c>
      <c r="L9" s="47">
        <f>L22+L32+L54+L66+L74</f>
        <v>0</v>
      </c>
      <c r="M9" s="47">
        <f>M22+M32+M54+M66+M74</f>
        <v>1936625</v>
      </c>
      <c r="N9" s="47">
        <f t="shared" ref="N8:N15" si="2">K9+L9+M9</f>
        <v>20776286.095670734</v>
      </c>
    </row>
    <row r="10" spans="1:14" s="23" customFormat="1" ht="15.75" x14ac:dyDescent="0.25">
      <c r="A10" s="26" t="s">
        <v>9</v>
      </c>
      <c r="B10" s="24"/>
      <c r="C10" s="25"/>
      <c r="D10" s="46"/>
      <c r="E10" s="47">
        <f t="shared" ref="E10:G12" si="3">E23+E33+E55+E75</f>
        <v>3778979.437146666</v>
      </c>
      <c r="F10" s="47">
        <f t="shared" si="3"/>
        <v>0</v>
      </c>
      <c r="G10" s="47">
        <f t="shared" si="3"/>
        <v>0</v>
      </c>
      <c r="H10" s="47">
        <f t="shared" si="0"/>
        <v>3778979.437146666</v>
      </c>
      <c r="I10" s="47">
        <f t="shared" ref="I10:J10" si="4">I23+I33+I55+I75</f>
        <v>0</v>
      </c>
      <c r="J10" s="47">
        <f t="shared" si="4"/>
        <v>0</v>
      </c>
      <c r="K10" s="47">
        <f t="shared" si="1"/>
        <v>3778979.437146666</v>
      </c>
      <c r="L10" s="47">
        <f t="shared" ref="L10:M10" si="5">L23+L33+L55+L75</f>
        <v>0</v>
      </c>
      <c r="M10" s="47">
        <f t="shared" si="5"/>
        <v>0</v>
      </c>
      <c r="N10" s="47">
        <f t="shared" si="2"/>
        <v>3778979.437146666</v>
      </c>
    </row>
    <row r="11" spans="1:14" s="23" customFormat="1" ht="15.75" x14ac:dyDescent="0.25">
      <c r="A11" s="26" t="s">
        <v>10</v>
      </c>
      <c r="B11" s="24"/>
      <c r="C11" s="25"/>
      <c r="D11" s="46"/>
      <c r="E11" s="47">
        <f>E24+E34+E56+E76</f>
        <v>15053672.334409717</v>
      </c>
      <c r="F11" s="47">
        <f t="shared" si="3"/>
        <v>0</v>
      </c>
      <c r="G11" s="47">
        <f t="shared" si="3"/>
        <v>498985</v>
      </c>
      <c r="H11" s="47">
        <f t="shared" si="0"/>
        <v>15552657.334409717</v>
      </c>
      <c r="I11" s="47">
        <f t="shared" ref="I11:J11" si="6">I24+I34+I56+I76</f>
        <v>1754410</v>
      </c>
      <c r="J11" s="47">
        <f t="shared" si="6"/>
        <v>1585711</v>
      </c>
      <c r="K11" s="47">
        <f t="shared" si="1"/>
        <v>18892778.334409717</v>
      </c>
      <c r="L11" s="47">
        <f t="shared" ref="L11:M11" si="7">L24+L34+L56+L76</f>
        <v>0</v>
      </c>
      <c r="M11" s="47">
        <f t="shared" si="7"/>
        <v>0</v>
      </c>
      <c r="N11" s="47">
        <f t="shared" si="2"/>
        <v>18892778.334409717</v>
      </c>
    </row>
    <row r="12" spans="1:14" s="23" customFormat="1" ht="15.75" x14ac:dyDescent="0.25">
      <c r="A12" s="26" t="s">
        <v>11</v>
      </c>
      <c r="B12" s="24"/>
      <c r="C12" s="25"/>
      <c r="D12" s="46"/>
      <c r="E12" s="47">
        <f>E25+E35+E57+E77</f>
        <v>1234426.9027228539</v>
      </c>
      <c r="F12" s="47">
        <f t="shared" si="3"/>
        <v>0</v>
      </c>
      <c r="G12" s="47">
        <f t="shared" si="3"/>
        <v>0</v>
      </c>
      <c r="H12" s="47">
        <f t="shared" si="0"/>
        <v>1234426.9027228539</v>
      </c>
      <c r="I12" s="47">
        <f>I25+I35+I57+I77+I18</f>
        <v>434683</v>
      </c>
      <c r="J12" s="47">
        <f>J25+J35+J57+J77+J18</f>
        <v>0</v>
      </c>
      <c r="K12" s="47">
        <f t="shared" si="1"/>
        <v>1669109.9027228539</v>
      </c>
      <c r="L12" s="47">
        <f>L25+L35+L57+L77+L18</f>
        <v>0</v>
      </c>
      <c r="M12" s="47">
        <f>M25+M35+M57+M77+M18</f>
        <v>0</v>
      </c>
      <c r="N12" s="47">
        <f t="shared" si="2"/>
        <v>1669109.9027228539</v>
      </c>
    </row>
    <row r="13" spans="1:14" s="23" customFormat="1" ht="15.75" x14ac:dyDescent="0.25">
      <c r="A13" s="10" t="s">
        <v>12</v>
      </c>
      <c r="B13" s="38"/>
      <c r="C13" s="39"/>
      <c r="D13" s="48"/>
      <c r="E13" s="49">
        <f>E43+E63+E70</f>
        <v>3185892</v>
      </c>
      <c r="F13" s="49">
        <f>F43+F63+F70</f>
        <v>0</v>
      </c>
      <c r="G13" s="49">
        <f>G43+G63+G70</f>
        <v>0</v>
      </c>
      <c r="H13" s="49">
        <f t="shared" si="0"/>
        <v>3185892</v>
      </c>
      <c r="I13" s="49">
        <f>I43+I63+I70</f>
        <v>0</v>
      </c>
      <c r="J13" s="49">
        <f>J43+J63+J70</f>
        <v>0</v>
      </c>
      <c r="K13" s="49">
        <f t="shared" si="1"/>
        <v>3185892</v>
      </c>
      <c r="L13" s="49">
        <f>L43+L63+L70</f>
        <v>0</v>
      </c>
      <c r="M13" s="49">
        <f>M43+M63+M70</f>
        <v>4320</v>
      </c>
      <c r="N13" s="49">
        <f t="shared" si="2"/>
        <v>3190212</v>
      </c>
    </row>
    <row r="14" spans="1:14" s="23" customFormat="1" ht="17.25" x14ac:dyDescent="0.3">
      <c r="A14" s="7" t="s">
        <v>13</v>
      </c>
      <c r="B14" s="28"/>
      <c r="C14" s="28"/>
      <c r="D14" s="50"/>
      <c r="E14" s="51">
        <f>E47+E58+E59+E67+E68</f>
        <v>12389221.339400001</v>
      </c>
      <c r="F14" s="51">
        <f>F47+F58+F59+F67+F68</f>
        <v>0</v>
      </c>
      <c r="G14" s="51">
        <f>G47+G58+G59+G67+G68</f>
        <v>0</v>
      </c>
      <c r="H14" s="51">
        <f t="shared" si="0"/>
        <v>12389221.339400001</v>
      </c>
      <c r="I14" s="51">
        <f>I47+I58+I59+I67+I68</f>
        <v>1437155</v>
      </c>
      <c r="J14" s="51">
        <f>J47+J58+J59+J67+J68</f>
        <v>0</v>
      </c>
      <c r="K14" s="51">
        <f t="shared" si="1"/>
        <v>13826376.339400001</v>
      </c>
      <c r="L14" s="51">
        <f>L47+L58+L59+L67+L68</f>
        <v>4350000</v>
      </c>
      <c r="M14" s="51">
        <f>M47+M58+M59+M67+M68</f>
        <v>1420080</v>
      </c>
      <c r="N14" s="51">
        <f t="shared" si="2"/>
        <v>19596456.339400001</v>
      </c>
    </row>
    <row r="15" spans="1:14" s="23" customFormat="1" ht="17.25" x14ac:dyDescent="0.3">
      <c r="A15" s="31" t="s">
        <v>14</v>
      </c>
      <c r="B15" s="28"/>
      <c r="C15" s="28"/>
      <c r="D15" s="50"/>
      <c r="E15" s="52">
        <f>E50+E59+E68</f>
        <v>2321165.3399000005</v>
      </c>
      <c r="F15" s="52">
        <f>F50+F59+F68</f>
        <v>0</v>
      </c>
      <c r="G15" s="52">
        <f>G50+G59+G68</f>
        <v>0</v>
      </c>
      <c r="H15" s="52">
        <f t="shared" si="0"/>
        <v>2321165.3399000005</v>
      </c>
      <c r="I15" s="52">
        <f>I50+I59+I68</f>
        <v>0</v>
      </c>
      <c r="J15" s="52">
        <f>J50+J59+J68</f>
        <v>0</v>
      </c>
      <c r="K15" s="52">
        <f t="shared" si="1"/>
        <v>2321165.3399000005</v>
      </c>
      <c r="L15" s="52">
        <f>L50+L59+L68</f>
        <v>0</v>
      </c>
      <c r="M15" s="52">
        <f>M50+M59+M68</f>
        <v>46080</v>
      </c>
      <c r="N15" s="52">
        <f t="shared" si="2"/>
        <v>2367245.3399000005</v>
      </c>
    </row>
    <row r="16" spans="1:14" s="23" customFormat="1" ht="17.25" x14ac:dyDescent="0.3">
      <c r="A16" s="31"/>
      <c r="B16" s="28"/>
      <c r="C16" s="28"/>
      <c r="D16" s="50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s="23" customFormat="1" ht="13.7" customHeight="1" x14ac:dyDescent="0.3">
      <c r="A17" s="33" t="s">
        <v>31</v>
      </c>
      <c r="B17" s="34">
        <v>20</v>
      </c>
      <c r="C17" s="34">
        <v>45</v>
      </c>
      <c r="D17" s="50"/>
      <c r="E17" s="52"/>
      <c r="F17" s="52"/>
      <c r="G17" s="52"/>
      <c r="H17" s="52"/>
      <c r="I17" s="53">
        <f>I18</f>
        <v>269000</v>
      </c>
      <c r="J17" s="52"/>
      <c r="K17" s="53">
        <f t="shared" si="1"/>
        <v>269000</v>
      </c>
      <c r="L17" s="53">
        <f>L18</f>
        <v>0</v>
      </c>
      <c r="M17" s="52"/>
      <c r="N17" s="53">
        <f t="shared" ref="N17:N19" si="8">K17+L17+M17</f>
        <v>269000</v>
      </c>
    </row>
    <row r="18" spans="1:14" s="5" customFormat="1" ht="13.7" customHeight="1" x14ac:dyDescent="0.25">
      <c r="A18" s="32" t="s">
        <v>19</v>
      </c>
      <c r="B18" s="34"/>
      <c r="C18" s="34"/>
      <c r="D18" s="54"/>
      <c r="E18" s="49"/>
      <c r="F18" s="49"/>
      <c r="G18" s="49"/>
      <c r="H18" s="49">
        <f t="shared" si="0"/>
        <v>0</v>
      </c>
      <c r="I18" s="55">
        <v>269000</v>
      </c>
      <c r="J18" s="49"/>
      <c r="K18" s="55">
        <f t="shared" si="1"/>
        <v>269000</v>
      </c>
      <c r="L18" s="55"/>
      <c r="M18" s="49"/>
      <c r="N18" s="55">
        <f t="shared" si="8"/>
        <v>269000</v>
      </c>
    </row>
    <row r="19" spans="1:14" s="5" customFormat="1" ht="13.7" customHeight="1" x14ac:dyDescent="0.25">
      <c r="A19" s="32"/>
      <c r="B19" s="34"/>
      <c r="C19" s="34"/>
      <c r="D19" s="54"/>
      <c r="E19" s="49"/>
      <c r="F19" s="49"/>
      <c r="G19" s="49"/>
      <c r="H19" s="49"/>
      <c r="I19" s="49"/>
      <c r="J19" s="49"/>
      <c r="K19" s="53">
        <f t="shared" si="1"/>
        <v>0</v>
      </c>
      <c r="L19" s="49"/>
      <c r="M19" s="49"/>
      <c r="N19" s="53">
        <f t="shared" si="8"/>
        <v>0</v>
      </c>
    </row>
    <row r="20" spans="1:14" s="5" customFormat="1" ht="13.7" customHeight="1" x14ac:dyDescent="0.2">
      <c r="A20" s="13" t="s">
        <v>15</v>
      </c>
      <c r="B20" s="11"/>
      <c r="C20" s="11"/>
      <c r="D20" s="54"/>
      <c r="E20" s="53">
        <f>E26+E27</f>
        <v>17578941</v>
      </c>
      <c r="F20" s="53">
        <f>F26+F27</f>
        <v>0</v>
      </c>
      <c r="G20" s="53">
        <f>G26+G27</f>
        <v>86783</v>
      </c>
      <c r="H20" s="53">
        <f>E20+F20+G20</f>
        <v>17665724</v>
      </c>
      <c r="I20" s="53">
        <f>I26+I27</f>
        <v>616010</v>
      </c>
      <c r="J20" s="53">
        <f>J26+J27+J28</f>
        <v>75000</v>
      </c>
      <c r="K20" s="53">
        <f>H20+I20+J20</f>
        <v>18356734</v>
      </c>
      <c r="L20" s="53">
        <f>L26+L27</f>
        <v>0</v>
      </c>
      <c r="M20" s="53">
        <f>M26+M27+M28</f>
        <v>641125</v>
      </c>
      <c r="N20" s="53">
        <f>K20+L20+M20</f>
        <v>18997859</v>
      </c>
    </row>
    <row r="21" spans="1:14" s="5" customFormat="1" ht="13.7" customHeight="1" x14ac:dyDescent="0.2">
      <c r="A21" s="42" t="s">
        <v>41</v>
      </c>
      <c r="B21" s="43"/>
      <c r="C21" s="43"/>
      <c r="D21" s="56"/>
      <c r="E21" s="57">
        <f>E22+E23+E24+E25</f>
        <v>17578940.790449969</v>
      </c>
      <c r="F21" s="57">
        <f t="shared" ref="F21:G21" si="9">F22+F23+F24+F25</f>
        <v>0</v>
      </c>
      <c r="G21" s="57">
        <f t="shared" si="9"/>
        <v>86783</v>
      </c>
      <c r="H21" s="57">
        <f t="shared" si="0"/>
        <v>17665723.790449969</v>
      </c>
      <c r="I21" s="57">
        <f t="shared" ref="I21" si="10">I22+I23+I24+I25</f>
        <v>616010</v>
      </c>
      <c r="J21" s="57">
        <f>J22+J23+J24+J25</f>
        <v>75000</v>
      </c>
      <c r="K21" s="57">
        <f t="shared" si="1"/>
        <v>18356733.790449969</v>
      </c>
      <c r="L21" s="57">
        <f t="shared" ref="L21:M21" si="11">L22+L23+L24+L25</f>
        <v>0</v>
      </c>
      <c r="M21" s="57">
        <f t="shared" si="11"/>
        <v>641125</v>
      </c>
      <c r="N21" s="57">
        <f t="shared" ref="N21:N77" si="12">K21+L21+M21</f>
        <v>18997858.790449969</v>
      </c>
    </row>
    <row r="22" spans="1:14" s="5" customFormat="1" ht="13.7" customHeight="1" x14ac:dyDescent="0.2">
      <c r="A22" s="32" t="s">
        <v>16</v>
      </c>
      <c r="B22" s="11"/>
      <c r="C22" s="11"/>
      <c r="D22" s="58"/>
      <c r="E22" s="55">
        <v>8537698.4168510269</v>
      </c>
      <c r="F22" s="55"/>
      <c r="G22" s="55"/>
      <c r="H22" s="55">
        <f t="shared" si="0"/>
        <v>8537698.4168510269</v>
      </c>
      <c r="I22" s="55"/>
      <c r="J22" s="55"/>
      <c r="K22" s="55">
        <f t="shared" si="1"/>
        <v>8537698.4168510269</v>
      </c>
      <c r="L22" s="55"/>
      <c r="M22" s="55">
        <v>641125</v>
      </c>
      <c r="N22" s="55">
        <f t="shared" si="12"/>
        <v>9178823.4168510269</v>
      </c>
    </row>
    <row r="23" spans="1:14" s="5" customFormat="1" ht="13.7" customHeight="1" x14ac:dyDescent="0.2">
      <c r="A23" s="32" t="s">
        <v>17</v>
      </c>
      <c r="B23" s="11"/>
      <c r="C23" s="11"/>
      <c r="D23" s="58"/>
      <c r="E23" s="55">
        <v>1016498.4769507393</v>
      </c>
      <c r="F23" s="55"/>
      <c r="G23" s="55"/>
      <c r="H23" s="55">
        <f t="shared" si="0"/>
        <v>1016498.4769507393</v>
      </c>
      <c r="I23" s="55"/>
      <c r="J23" s="55"/>
      <c r="K23" s="55">
        <f t="shared" si="1"/>
        <v>1016498.4769507393</v>
      </c>
      <c r="L23" s="55"/>
      <c r="M23" s="55"/>
      <c r="N23" s="55">
        <f t="shared" si="12"/>
        <v>1016498.4769507393</v>
      </c>
    </row>
    <row r="24" spans="1:14" s="5" customFormat="1" ht="13.7" customHeight="1" x14ac:dyDescent="0.2">
      <c r="A24" s="32" t="s">
        <v>18</v>
      </c>
      <c r="B24" s="11"/>
      <c r="C24" s="11"/>
      <c r="D24" s="58"/>
      <c r="E24" s="55">
        <v>7166594.1678404156</v>
      </c>
      <c r="F24" s="55"/>
      <c r="G24" s="55">
        <v>86783</v>
      </c>
      <c r="H24" s="55">
        <f>E24+F24+G24</f>
        <v>7253377.1678404156</v>
      </c>
      <c r="I24" s="55">
        <v>561542</v>
      </c>
      <c r="J24" s="55">
        <v>75000</v>
      </c>
      <c r="K24" s="55">
        <f t="shared" si="1"/>
        <v>7889919.1678404156</v>
      </c>
      <c r="L24" s="55"/>
      <c r="M24" s="55"/>
      <c r="N24" s="55">
        <f t="shared" si="12"/>
        <v>7889919.1678404156</v>
      </c>
    </row>
    <row r="25" spans="1:14" s="5" customFormat="1" ht="13.7" customHeight="1" x14ac:dyDescent="0.2">
      <c r="A25" s="32" t="s">
        <v>19</v>
      </c>
      <c r="B25" s="11"/>
      <c r="C25" s="11"/>
      <c r="D25" s="58"/>
      <c r="E25" s="55">
        <v>858149.72880778927</v>
      </c>
      <c r="F25" s="55"/>
      <c r="G25" s="55"/>
      <c r="H25" s="55">
        <f t="shared" si="0"/>
        <v>858149.72880778927</v>
      </c>
      <c r="I25" s="55">
        <v>54468</v>
      </c>
      <c r="J25" s="55"/>
      <c r="K25" s="55">
        <f t="shared" si="1"/>
        <v>912617.72880778927</v>
      </c>
      <c r="L25" s="55"/>
      <c r="M25" s="55"/>
      <c r="N25" s="55">
        <f t="shared" si="12"/>
        <v>912617.72880778927</v>
      </c>
    </row>
    <row r="26" spans="1:14" s="5" customFormat="1" ht="13.7" customHeight="1" x14ac:dyDescent="0.2">
      <c r="A26" s="36" t="s">
        <v>15</v>
      </c>
      <c r="B26" s="34">
        <v>20</v>
      </c>
      <c r="C26" s="34">
        <v>50</v>
      </c>
      <c r="D26" s="58"/>
      <c r="E26" s="59">
        <v>17578941</v>
      </c>
      <c r="F26" s="59"/>
      <c r="G26" s="59"/>
      <c r="H26" s="59">
        <f>E26+F26+G26</f>
        <v>17578941</v>
      </c>
      <c r="I26" s="59">
        <v>616010</v>
      </c>
      <c r="J26" s="59"/>
      <c r="K26" s="59">
        <f t="shared" si="1"/>
        <v>18194951</v>
      </c>
      <c r="L26" s="59"/>
      <c r="M26" s="59">
        <v>641125</v>
      </c>
      <c r="N26" s="59">
        <f t="shared" si="12"/>
        <v>18836076</v>
      </c>
    </row>
    <row r="27" spans="1:14" s="5" customFormat="1" ht="13.7" customHeight="1" x14ac:dyDescent="0.2">
      <c r="A27" s="36" t="s">
        <v>37</v>
      </c>
      <c r="B27" s="34">
        <v>20</v>
      </c>
      <c r="C27" s="34">
        <v>50</v>
      </c>
      <c r="D27" s="60" t="s">
        <v>38</v>
      </c>
      <c r="E27" s="59"/>
      <c r="F27" s="59"/>
      <c r="G27" s="59">
        <v>86783</v>
      </c>
      <c r="H27" s="59">
        <f>E27+F27+G27</f>
        <v>86783</v>
      </c>
      <c r="I27" s="59"/>
      <c r="J27" s="59"/>
      <c r="K27" s="59">
        <f t="shared" si="1"/>
        <v>86783</v>
      </c>
      <c r="L27" s="59"/>
      <c r="M27" s="59"/>
      <c r="N27" s="59">
        <f t="shared" si="12"/>
        <v>86783</v>
      </c>
    </row>
    <row r="28" spans="1:14" s="5" customFormat="1" ht="13.7" customHeight="1" x14ac:dyDescent="0.2">
      <c r="A28" s="36" t="s">
        <v>37</v>
      </c>
      <c r="B28" s="34">
        <v>20</v>
      </c>
      <c r="C28" s="34">
        <v>50</v>
      </c>
      <c r="D28" s="60" t="s">
        <v>44</v>
      </c>
      <c r="E28" s="59"/>
      <c r="F28" s="59"/>
      <c r="G28" s="59"/>
      <c r="H28" s="59"/>
      <c r="I28" s="59"/>
      <c r="J28" s="59">
        <v>75000</v>
      </c>
      <c r="K28" s="59">
        <f t="shared" si="1"/>
        <v>75000</v>
      </c>
      <c r="L28" s="59"/>
      <c r="M28" s="59"/>
      <c r="N28" s="59">
        <f t="shared" si="12"/>
        <v>75000</v>
      </c>
    </row>
    <row r="29" spans="1:14" s="5" customFormat="1" ht="13.7" customHeight="1" x14ac:dyDescent="0.2">
      <c r="A29" s="20"/>
      <c r="B29" s="11"/>
      <c r="C29" s="11"/>
      <c r="D29" s="58"/>
      <c r="E29" s="61">
        <v>0</v>
      </c>
      <c r="F29" s="61">
        <v>0</v>
      </c>
      <c r="G29" s="61">
        <v>0</v>
      </c>
      <c r="H29" s="61">
        <f t="shared" si="0"/>
        <v>0</v>
      </c>
      <c r="I29" s="61">
        <v>0</v>
      </c>
      <c r="J29" s="61">
        <v>0</v>
      </c>
      <c r="K29" s="61">
        <f t="shared" si="1"/>
        <v>0</v>
      </c>
      <c r="L29" s="61">
        <v>0</v>
      </c>
      <c r="M29" s="61">
        <v>0</v>
      </c>
      <c r="N29" s="61">
        <f t="shared" si="12"/>
        <v>0</v>
      </c>
    </row>
    <row r="30" spans="1:14" s="5" customFormat="1" ht="13.7" customHeight="1" x14ac:dyDescent="0.2">
      <c r="A30" s="21" t="s">
        <v>20</v>
      </c>
      <c r="B30" s="11"/>
      <c r="C30" s="11"/>
      <c r="D30" s="58"/>
      <c r="E30" s="53">
        <f>E36+E37+E38+E41</f>
        <v>9476809.499499999</v>
      </c>
      <c r="F30" s="53">
        <f t="shared" ref="F30:G30" si="13">F36+F37+F38+F41</f>
        <v>0</v>
      </c>
      <c r="G30" s="53">
        <f t="shared" si="13"/>
        <v>412202</v>
      </c>
      <c r="H30" s="53">
        <f t="shared" si="0"/>
        <v>9889011.499499999</v>
      </c>
      <c r="I30" s="53">
        <f t="shared" ref="I30" si="14">I36+I37+I38+I41</f>
        <v>1304083</v>
      </c>
      <c r="J30" s="53">
        <f>J36+J37+J38+J41+J39</f>
        <v>1510711</v>
      </c>
      <c r="K30" s="53">
        <f t="shared" si="1"/>
        <v>12703805.499499999</v>
      </c>
      <c r="L30" s="53">
        <f>L36+L37+L38+L40+L41+L39</f>
        <v>0</v>
      </c>
      <c r="M30" s="53">
        <f>M36+M37+M38+M40+M41+M39</f>
        <v>1295500</v>
      </c>
      <c r="N30" s="53">
        <f t="shared" si="12"/>
        <v>13999305.499499999</v>
      </c>
    </row>
    <row r="31" spans="1:14" s="5" customFormat="1" ht="13.7" customHeight="1" x14ac:dyDescent="0.2">
      <c r="A31" s="42" t="s">
        <v>41</v>
      </c>
      <c r="B31" s="11"/>
      <c r="C31" s="11"/>
      <c r="D31" s="58"/>
      <c r="E31" s="57">
        <f>E32+E33+E34+E35</f>
        <v>9476809.499499999</v>
      </c>
      <c r="F31" s="57">
        <f t="shared" ref="F31:G31" si="15">F32+F33+F34+F35</f>
        <v>0</v>
      </c>
      <c r="G31" s="57">
        <f t="shared" si="15"/>
        <v>412202</v>
      </c>
      <c r="H31" s="57">
        <f t="shared" si="0"/>
        <v>9889011.499499999</v>
      </c>
      <c r="I31" s="57">
        <f t="shared" ref="I31:J31" si="16">I32+I33+I34+I35</f>
        <v>1304083</v>
      </c>
      <c r="J31" s="57">
        <f t="shared" si="16"/>
        <v>1510711</v>
      </c>
      <c r="K31" s="57">
        <f t="shared" si="1"/>
        <v>12703805.499499999</v>
      </c>
      <c r="L31" s="57">
        <f t="shared" ref="L31" si="17">L32+L33+L34+L35</f>
        <v>0</v>
      </c>
      <c r="M31" s="57">
        <f>M32+M33+M34+M35</f>
        <v>1295500</v>
      </c>
      <c r="N31" s="57">
        <f>K31+L31+M31</f>
        <v>13999305.499499999</v>
      </c>
    </row>
    <row r="32" spans="1:14" s="5" customFormat="1" ht="13.7" customHeight="1" x14ac:dyDescent="0.2">
      <c r="A32" s="32" t="s">
        <v>16</v>
      </c>
      <c r="B32" s="11"/>
      <c r="C32" s="11"/>
      <c r="D32" s="58"/>
      <c r="E32" s="55">
        <v>3338897.3379108198</v>
      </c>
      <c r="F32" s="55"/>
      <c r="G32" s="55"/>
      <c r="H32" s="55">
        <f t="shared" si="0"/>
        <v>3338897.3379108198</v>
      </c>
      <c r="I32" s="55"/>
      <c r="J32" s="55"/>
      <c r="K32" s="55">
        <f>H32+I32+J32</f>
        <v>3338897.3379108198</v>
      </c>
      <c r="L32" s="55"/>
      <c r="M32" s="55">
        <v>1295500</v>
      </c>
      <c r="N32" s="55">
        <f>K32+L32+M32</f>
        <v>4634397.3379108198</v>
      </c>
    </row>
    <row r="33" spans="1:14" s="5" customFormat="1" ht="13.7" customHeight="1" x14ac:dyDescent="0.2">
      <c r="A33" s="32" t="s">
        <v>17</v>
      </c>
      <c r="B33" s="11"/>
      <c r="C33" s="11"/>
      <c r="D33" s="58"/>
      <c r="E33" s="55">
        <v>293474.22650061699</v>
      </c>
      <c r="F33" s="55"/>
      <c r="G33" s="55"/>
      <c r="H33" s="55">
        <f t="shared" si="0"/>
        <v>293474.22650061699</v>
      </c>
      <c r="I33" s="55"/>
      <c r="J33" s="55"/>
      <c r="K33" s="55">
        <f t="shared" si="1"/>
        <v>293474.22650061699</v>
      </c>
      <c r="L33" s="55"/>
      <c r="M33" s="55"/>
      <c r="N33" s="55">
        <f t="shared" si="12"/>
        <v>293474.22650061699</v>
      </c>
    </row>
    <row r="34" spans="1:14" s="5" customFormat="1" ht="13.7" customHeight="1" x14ac:dyDescent="0.2">
      <c r="A34" s="32" t="s">
        <v>18</v>
      </c>
      <c r="B34" s="11"/>
      <c r="C34" s="11"/>
      <c r="D34" s="58"/>
      <c r="E34" s="55">
        <v>5573828.2584186299</v>
      </c>
      <c r="F34" s="55"/>
      <c r="G34" s="55">
        <v>412202</v>
      </c>
      <c r="H34" s="55">
        <f t="shared" si="0"/>
        <v>5986030.2584186299</v>
      </c>
      <c r="I34" s="55">
        <v>1192868</v>
      </c>
      <c r="J34" s="55">
        <v>1510711</v>
      </c>
      <c r="K34" s="55">
        <f t="shared" si="1"/>
        <v>8689609.2584186308</v>
      </c>
      <c r="L34" s="55"/>
      <c r="M34" s="55"/>
      <c r="N34" s="55">
        <f t="shared" si="12"/>
        <v>8689609.2584186308</v>
      </c>
    </row>
    <row r="35" spans="1:14" s="5" customFormat="1" ht="13.7" customHeight="1" x14ac:dyDescent="0.2">
      <c r="A35" s="32" t="s">
        <v>19</v>
      </c>
      <c r="B35" s="11"/>
      <c r="C35" s="11"/>
      <c r="D35" s="58"/>
      <c r="E35" s="55">
        <v>270609.67666993302</v>
      </c>
      <c r="F35" s="55"/>
      <c r="G35" s="55"/>
      <c r="H35" s="55">
        <f t="shared" si="0"/>
        <v>270609.67666993302</v>
      </c>
      <c r="I35" s="55">
        <v>111215</v>
      </c>
      <c r="J35" s="55"/>
      <c r="K35" s="55">
        <f t="shared" si="1"/>
        <v>381824.67666993302</v>
      </c>
      <c r="L35" s="55"/>
      <c r="M35" s="55"/>
      <c r="N35" s="55">
        <f t="shared" si="12"/>
        <v>381824.67666993302</v>
      </c>
    </row>
    <row r="36" spans="1:14" s="5" customFormat="1" ht="13.7" customHeight="1" x14ac:dyDescent="0.2">
      <c r="A36" s="36" t="s">
        <v>21</v>
      </c>
      <c r="B36" s="11">
        <v>20</v>
      </c>
      <c r="C36" s="11">
        <v>55</v>
      </c>
      <c r="D36" s="11"/>
      <c r="E36" s="15">
        <v>9474749.499499999</v>
      </c>
      <c r="F36" s="15">
        <v>-2710487</v>
      </c>
      <c r="G36" s="15"/>
      <c r="H36" s="15">
        <f t="shared" si="0"/>
        <v>6764262.499499999</v>
      </c>
      <c r="I36" s="15">
        <v>1304083</v>
      </c>
      <c r="J36" s="15"/>
      <c r="K36" s="15">
        <f t="shared" si="1"/>
        <v>8068345.499499999</v>
      </c>
      <c r="L36" s="15"/>
      <c r="M36" s="15">
        <v>1277500</v>
      </c>
      <c r="N36" s="15">
        <f t="shared" si="12"/>
        <v>9345845.499499999</v>
      </c>
    </row>
    <row r="37" spans="1:14" s="5" customFormat="1" ht="13.7" customHeight="1" x14ac:dyDescent="0.2">
      <c r="A37" s="14" t="s">
        <v>22</v>
      </c>
      <c r="B37" s="11">
        <v>20</v>
      </c>
      <c r="C37" s="11">
        <v>55</v>
      </c>
      <c r="D37" s="11" t="s">
        <v>23</v>
      </c>
      <c r="E37" s="15">
        <v>2060</v>
      </c>
      <c r="F37" s="15"/>
      <c r="G37" s="15"/>
      <c r="H37" s="15">
        <f t="shared" si="0"/>
        <v>2060</v>
      </c>
      <c r="I37" s="15"/>
      <c r="J37" s="15"/>
      <c r="K37" s="15">
        <f t="shared" si="1"/>
        <v>2060</v>
      </c>
      <c r="L37" s="15"/>
      <c r="M37" s="15"/>
      <c r="N37" s="15">
        <f t="shared" si="12"/>
        <v>2060</v>
      </c>
    </row>
    <row r="38" spans="1:14" s="5" customFormat="1" ht="13.7" customHeight="1" x14ac:dyDescent="0.2">
      <c r="A38" s="36" t="s">
        <v>37</v>
      </c>
      <c r="B38" s="34">
        <v>20</v>
      </c>
      <c r="C38" s="34">
        <v>55</v>
      </c>
      <c r="D38" s="34" t="s">
        <v>38</v>
      </c>
      <c r="E38" s="15"/>
      <c r="F38" s="15"/>
      <c r="G38" s="15">
        <v>412202</v>
      </c>
      <c r="H38" s="15">
        <f t="shared" si="0"/>
        <v>412202</v>
      </c>
      <c r="I38" s="15"/>
      <c r="J38" s="15"/>
      <c r="K38" s="15">
        <f t="shared" si="1"/>
        <v>412202</v>
      </c>
      <c r="L38" s="15"/>
      <c r="M38" s="15"/>
      <c r="N38" s="15">
        <f t="shared" si="12"/>
        <v>412202</v>
      </c>
    </row>
    <row r="39" spans="1:14" s="5" customFormat="1" ht="13.7" customHeight="1" x14ac:dyDescent="0.2">
      <c r="A39" s="36" t="s">
        <v>37</v>
      </c>
      <c r="B39" s="34">
        <v>20</v>
      </c>
      <c r="C39" s="34">
        <v>55</v>
      </c>
      <c r="D39" s="34" t="s">
        <v>44</v>
      </c>
      <c r="E39" s="15"/>
      <c r="F39" s="15"/>
      <c r="G39" s="15"/>
      <c r="H39" s="15"/>
      <c r="I39" s="15"/>
      <c r="J39" s="15">
        <v>1510711</v>
      </c>
      <c r="K39" s="15">
        <f t="shared" si="1"/>
        <v>1510711</v>
      </c>
      <c r="L39" s="15"/>
      <c r="M39" s="15"/>
      <c r="N39" s="15">
        <f t="shared" si="12"/>
        <v>1510711</v>
      </c>
    </row>
    <row r="40" spans="1:14" s="5" customFormat="1" ht="13.7" customHeight="1" x14ac:dyDescent="0.2">
      <c r="A40" s="36" t="s">
        <v>37</v>
      </c>
      <c r="B40" s="34">
        <v>20</v>
      </c>
      <c r="C40" s="34">
        <v>55</v>
      </c>
      <c r="D40" s="34" t="s">
        <v>48</v>
      </c>
      <c r="E40" s="15"/>
      <c r="F40" s="15"/>
      <c r="G40" s="15"/>
      <c r="H40" s="15"/>
      <c r="I40" s="15"/>
      <c r="J40" s="15"/>
      <c r="K40" s="15"/>
      <c r="L40" s="15"/>
      <c r="M40" s="15">
        <v>18000</v>
      </c>
      <c r="N40" s="15">
        <f t="shared" si="12"/>
        <v>18000</v>
      </c>
    </row>
    <row r="41" spans="1:14" s="5" customFormat="1" ht="13.7" customHeight="1" x14ac:dyDescent="0.2">
      <c r="A41" s="36" t="s">
        <v>39</v>
      </c>
      <c r="B41" s="34">
        <v>20</v>
      </c>
      <c r="C41" s="34">
        <v>60</v>
      </c>
      <c r="D41" s="34"/>
      <c r="E41" s="15"/>
      <c r="F41" s="15">
        <v>2710487</v>
      </c>
      <c r="G41" s="15"/>
      <c r="H41" s="15">
        <f t="shared" si="0"/>
        <v>2710487</v>
      </c>
      <c r="I41" s="15"/>
      <c r="J41" s="15"/>
      <c r="K41" s="15">
        <f t="shared" si="1"/>
        <v>2710487</v>
      </c>
      <c r="L41" s="15"/>
      <c r="M41" s="15"/>
      <c r="N41" s="15">
        <f t="shared" si="12"/>
        <v>2710487</v>
      </c>
    </row>
    <row r="42" spans="1:14" s="5" customFormat="1" ht="13.7" customHeight="1" x14ac:dyDescent="0.2">
      <c r="A42" s="14"/>
      <c r="B42" s="11"/>
      <c r="C42" s="11"/>
      <c r="D42" s="11"/>
      <c r="E42" s="15"/>
      <c r="F42" s="15"/>
      <c r="G42" s="15"/>
      <c r="H42" s="15">
        <f t="shared" si="0"/>
        <v>0</v>
      </c>
      <c r="I42" s="15"/>
      <c r="J42" s="15"/>
      <c r="K42" s="15">
        <f t="shared" si="1"/>
        <v>0</v>
      </c>
      <c r="L42" s="15"/>
      <c r="M42" s="15"/>
      <c r="N42" s="15">
        <f t="shared" si="12"/>
        <v>0</v>
      </c>
    </row>
    <row r="43" spans="1:14" s="5" customFormat="1" ht="13.7" customHeight="1" x14ac:dyDescent="0.2">
      <c r="A43" s="13" t="s">
        <v>12</v>
      </c>
      <c r="B43" s="11"/>
      <c r="C43" s="11"/>
      <c r="D43" s="16"/>
      <c r="E43" s="12">
        <f>E44+E45</f>
        <v>2739820</v>
      </c>
      <c r="F43" s="12">
        <f>F44+F45</f>
        <v>0</v>
      </c>
      <c r="G43" s="12">
        <f>G44+G45</f>
        <v>0</v>
      </c>
      <c r="H43" s="12">
        <f t="shared" si="0"/>
        <v>2739820</v>
      </c>
      <c r="I43" s="12">
        <f>I44+I45</f>
        <v>0</v>
      </c>
      <c r="J43" s="12">
        <f>J44+J45</f>
        <v>0</v>
      </c>
      <c r="K43" s="12">
        <f t="shared" si="1"/>
        <v>2739820</v>
      </c>
      <c r="L43" s="12">
        <f>L44+L45</f>
        <v>0</v>
      </c>
      <c r="M43" s="12">
        <f>M44+M45</f>
        <v>4320</v>
      </c>
      <c r="N43" s="12">
        <f>K43+L43+M43</f>
        <v>2744140</v>
      </c>
    </row>
    <row r="44" spans="1:14" s="5" customFormat="1" ht="13.7" customHeight="1" x14ac:dyDescent="0.2">
      <c r="A44" s="32" t="s">
        <v>24</v>
      </c>
      <c r="B44" s="34">
        <v>10</v>
      </c>
      <c r="C44" s="34">
        <v>601</v>
      </c>
      <c r="D44" s="34"/>
      <c r="E44" s="15">
        <v>2739367</v>
      </c>
      <c r="F44" s="15"/>
      <c r="G44" s="15"/>
      <c r="H44" s="15">
        <f t="shared" si="0"/>
        <v>2739367</v>
      </c>
      <c r="I44" s="15"/>
      <c r="J44" s="15"/>
      <c r="K44" s="15">
        <f t="shared" si="1"/>
        <v>2739367</v>
      </c>
      <c r="L44" s="15"/>
      <c r="M44" s="15">
        <v>4320</v>
      </c>
      <c r="N44" s="15">
        <f t="shared" si="12"/>
        <v>2743687</v>
      </c>
    </row>
    <row r="45" spans="1:14" s="5" customFormat="1" ht="13.7" customHeight="1" x14ac:dyDescent="0.2">
      <c r="A45" s="32" t="s">
        <v>25</v>
      </c>
      <c r="B45" s="34">
        <v>10</v>
      </c>
      <c r="C45" s="34">
        <v>601</v>
      </c>
      <c r="D45" s="34" t="s">
        <v>23</v>
      </c>
      <c r="E45" s="15">
        <v>453</v>
      </c>
      <c r="F45" s="15"/>
      <c r="G45" s="15"/>
      <c r="H45" s="15">
        <f t="shared" si="0"/>
        <v>453</v>
      </c>
      <c r="I45" s="15"/>
      <c r="J45" s="15"/>
      <c r="K45" s="15">
        <f t="shared" si="1"/>
        <v>453</v>
      </c>
      <c r="L45" s="15"/>
      <c r="M45" s="15"/>
      <c r="N45" s="15">
        <f t="shared" si="12"/>
        <v>453</v>
      </c>
    </row>
    <row r="46" spans="1:14" s="5" customFormat="1" ht="13.7" customHeight="1" x14ac:dyDescent="0.2">
      <c r="A46" s="32"/>
      <c r="B46" s="34"/>
      <c r="C46" s="34"/>
      <c r="D46" s="34"/>
      <c r="E46" s="15"/>
      <c r="F46" s="15"/>
      <c r="G46" s="15"/>
      <c r="H46" s="15">
        <f t="shared" si="0"/>
        <v>0</v>
      </c>
      <c r="I46" s="15"/>
      <c r="J46" s="15"/>
      <c r="K46" s="15">
        <f t="shared" si="1"/>
        <v>0</v>
      </c>
      <c r="L46" s="15"/>
      <c r="M46" s="15"/>
      <c r="N46" s="15">
        <f t="shared" si="12"/>
        <v>0</v>
      </c>
    </row>
    <row r="47" spans="1:14" s="5" customFormat="1" ht="13.7" customHeight="1" x14ac:dyDescent="0.2">
      <c r="A47" s="33" t="s">
        <v>26</v>
      </c>
      <c r="B47" s="34"/>
      <c r="C47" s="34"/>
      <c r="D47" s="35"/>
      <c r="E47" s="12">
        <f>E48+E50</f>
        <v>6158664.6798</v>
      </c>
      <c r="F47" s="12">
        <f>F48+F50</f>
        <v>0</v>
      </c>
      <c r="G47" s="12">
        <f>G48+G50</f>
        <v>0</v>
      </c>
      <c r="H47" s="12">
        <f t="shared" si="0"/>
        <v>6158664.6798</v>
      </c>
      <c r="I47" s="12">
        <f>I48+I50</f>
        <v>1437155</v>
      </c>
      <c r="J47" s="12">
        <f>J48+J50</f>
        <v>0</v>
      </c>
      <c r="K47" s="12">
        <f t="shared" si="1"/>
        <v>7595819.6798</v>
      </c>
      <c r="L47" s="12">
        <f>L48+L49+L50</f>
        <v>4350000</v>
      </c>
      <c r="M47" s="12">
        <f>M48+M49+M50</f>
        <v>1420080</v>
      </c>
      <c r="N47" s="12">
        <f>K47+L47+M47</f>
        <v>13365899.6798</v>
      </c>
    </row>
    <row r="48" spans="1:14" s="5" customFormat="1" ht="13.7" customHeight="1" x14ac:dyDescent="0.2">
      <c r="A48" s="36" t="s">
        <v>27</v>
      </c>
      <c r="B48" s="34">
        <v>20</v>
      </c>
      <c r="C48" s="34">
        <v>15</v>
      </c>
      <c r="D48" s="34" t="s">
        <v>28</v>
      </c>
      <c r="E48" s="15">
        <v>4116085.9999000002</v>
      </c>
      <c r="F48" s="15"/>
      <c r="G48" s="15"/>
      <c r="H48" s="15">
        <f t="shared" si="0"/>
        <v>4116085.9999000002</v>
      </c>
      <c r="I48" s="15">
        <v>1437155</v>
      </c>
      <c r="J48" s="15"/>
      <c r="K48" s="15">
        <f t="shared" si="1"/>
        <v>5553240.9999000002</v>
      </c>
      <c r="L48" s="15">
        <v>4350000</v>
      </c>
      <c r="M48" s="15">
        <v>1182000</v>
      </c>
      <c r="N48" s="15">
        <f t="shared" si="12"/>
        <v>11085240.9999</v>
      </c>
    </row>
    <row r="49" spans="1:14" s="5" customFormat="1" ht="13.7" customHeight="1" x14ac:dyDescent="0.2">
      <c r="A49" s="36" t="s">
        <v>37</v>
      </c>
      <c r="B49" s="34">
        <v>20</v>
      </c>
      <c r="C49" s="34">
        <v>15</v>
      </c>
      <c r="D49" s="34" t="s">
        <v>47</v>
      </c>
      <c r="E49" s="15"/>
      <c r="F49" s="15"/>
      <c r="G49" s="15"/>
      <c r="H49" s="15"/>
      <c r="I49" s="15"/>
      <c r="J49" s="15"/>
      <c r="K49" s="15"/>
      <c r="L49" s="15"/>
      <c r="M49" s="15">
        <v>192000</v>
      </c>
      <c r="N49" s="15">
        <f t="shared" si="12"/>
        <v>192000</v>
      </c>
    </row>
    <row r="50" spans="1:14" s="5" customFormat="1" ht="13.7" customHeight="1" x14ac:dyDescent="0.2">
      <c r="A50" s="32" t="s">
        <v>29</v>
      </c>
      <c r="B50" s="11">
        <v>10</v>
      </c>
      <c r="C50" s="11">
        <v>601002</v>
      </c>
      <c r="D50" s="37"/>
      <c r="E50" s="15">
        <v>2042578.6799000003</v>
      </c>
      <c r="F50" s="15"/>
      <c r="G50" s="15"/>
      <c r="H50" s="15">
        <f t="shared" si="0"/>
        <v>2042578.6799000003</v>
      </c>
      <c r="I50" s="15"/>
      <c r="J50" s="15"/>
      <c r="K50" s="15">
        <f t="shared" si="1"/>
        <v>2042578.6799000003</v>
      </c>
      <c r="L50" s="15"/>
      <c r="M50" s="15">
        <v>46080</v>
      </c>
      <c r="N50" s="15">
        <f t="shared" si="12"/>
        <v>2088658.6799000003</v>
      </c>
    </row>
    <row r="51" spans="1:14" s="5" customFormat="1" ht="13.7" customHeight="1" x14ac:dyDescent="0.2">
      <c r="A51" s="14"/>
      <c r="B51" s="11"/>
      <c r="C51" s="11"/>
      <c r="D51" s="11"/>
      <c r="E51" s="15"/>
      <c r="F51" s="15"/>
      <c r="G51" s="15"/>
      <c r="H51" s="15">
        <f t="shared" si="0"/>
        <v>0</v>
      </c>
      <c r="I51" s="15"/>
      <c r="J51" s="15"/>
      <c r="K51" s="15">
        <f t="shared" si="1"/>
        <v>0</v>
      </c>
      <c r="L51" s="15"/>
      <c r="M51" s="15"/>
      <c r="N51" s="15">
        <f t="shared" si="12"/>
        <v>0</v>
      </c>
    </row>
    <row r="52" spans="1:14" s="5" customFormat="1" ht="13.7" customHeight="1" x14ac:dyDescent="0.2">
      <c r="A52" s="33" t="s">
        <v>30</v>
      </c>
      <c r="B52" s="34"/>
      <c r="C52" s="34"/>
      <c r="D52" s="34"/>
      <c r="E52" s="12">
        <f>E58+E59+E61+E62+E63+E60</f>
        <v>10248864.658400001</v>
      </c>
      <c r="F52" s="12">
        <f>F58+F59+F61+F62+F63+F60</f>
        <v>0</v>
      </c>
      <c r="G52" s="12">
        <f>G58+G59+G61+G62+G63+G60</f>
        <v>0</v>
      </c>
      <c r="H52" s="12">
        <f t="shared" si="0"/>
        <v>10248864.658400001</v>
      </c>
      <c r="I52" s="12">
        <f>I58+I59+I61+I62+I63+I60</f>
        <v>0</v>
      </c>
      <c r="J52" s="12">
        <f>J58+J59+J61+J62+J63+J60</f>
        <v>0</v>
      </c>
      <c r="K52" s="12">
        <f t="shared" si="1"/>
        <v>10248864.658400001</v>
      </c>
      <c r="L52" s="12">
        <f>L58+L59+L61+L62+L63+L60</f>
        <v>0</v>
      </c>
      <c r="M52" s="12">
        <f>M58+M59+M61+M62+M63+M60</f>
        <v>0</v>
      </c>
      <c r="N52" s="12">
        <f t="shared" si="12"/>
        <v>10248864.658400001</v>
      </c>
    </row>
    <row r="53" spans="1:14" s="5" customFormat="1" ht="13.7" customHeight="1" x14ac:dyDescent="0.2">
      <c r="A53" s="42" t="s">
        <v>41</v>
      </c>
      <c r="B53" s="34"/>
      <c r="C53" s="34"/>
      <c r="D53" s="34"/>
      <c r="E53" s="44">
        <f>E54+E55+E56+E57</f>
        <v>4130241</v>
      </c>
      <c r="F53" s="44">
        <f>F54+F55+F56+F57</f>
        <v>0</v>
      </c>
      <c r="G53" s="44">
        <f>G54+G55+G56+G57</f>
        <v>0</v>
      </c>
      <c r="H53" s="44">
        <f t="shared" si="0"/>
        <v>4130241</v>
      </c>
      <c r="I53" s="44">
        <f>I54+I55+I56+I57</f>
        <v>0</v>
      </c>
      <c r="J53" s="44">
        <f>J54+J55+J56+J57</f>
        <v>0</v>
      </c>
      <c r="K53" s="44">
        <f t="shared" si="1"/>
        <v>4130241</v>
      </c>
      <c r="L53" s="44">
        <f>L54+L55+L56+L57</f>
        <v>0</v>
      </c>
      <c r="M53" s="44">
        <f>M54+M55+M56+M57</f>
        <v>0</v>
      </c>
      <c r="N53" s="44">
        <f t="shared" si="12"/>
        <v>4130241</v>
      </c>
    </row>
    <row r="54" spans="1:14" s="5" customFormat="1" ht="13.7" customHeight="1" x14ac:dyDescent="0.2">
      <c r="A54" s="32" t="s">
        <v>16</v>
      </c>
      <c r="B54" s="34"/>
      <c r="C54" s="34"/>
      <c r="D54" s="34"/>
      <c r="E54" s="41">
        <v>1030042</v>
      </c>
      <c r="F54" s="41"/>
      <c r="G54" s="41"/>
      <c r="H54" s="41">
        <f t="shared" si="0"/>
        <v>1030042</v>
      </c>
      <c r="I54" s="41"/>
      <c r="J54" s="41"/>
      <c r="K54" s="41">
        <f t="shared" si="1"/>
        <v>1030042</v>
      </c>
      <c r="L54" s="41"/>
      <c r="M54" s="41"/>
      <c r="N54" s="41">
        <f t="shared" si="12"/>
        <v>1030042</v>
      </c>
    </row>
    <row r="55" spans="1:14" s="5" customFormat="1" ht="13.7" customHeight="1" x14ac:dyDescent="0.2">
      <c r="A55" s="32" t="s">
        <v>17</v>
      </c>
      <c r="B55" s="34"/>
      <c r="C55" s="34"/>
      <c r="D55" s="34"/>
      <c r="E55" s="41">
        <v>1988526</v>
      </c>
      <c r="F55" s="41"/>
      <c r="G55" s="41"/>
      <c r="H55" s="41">
        <f t="shared" si="0"/>
        <v>1988526</v>
      </c>
      <c r="I55" s="41"/>
      <c r="J55" s="41"/>
      <c r="K55" s="41">
        <f t="shared" si="1"/>
        <v>1988526</v>
      </c>
      <c r="L55" s="41"/>
      <c r="M55" s="41"/>
      <c r="N55" s="41">
        <f t="shared" si="12"/>
        <v>1988526</v>
      </c>
    </row>
    <row r="56" spans="1:14" s="5" customFormat="1" ht="13.7" customHeight="1" x14ac:dyDescent="0.2">
      <c r="A56" s="32" t="s">
        <v>18</v>
      </c>
      <c r="B56" s="34"/>
      <c r="C56" s="34"/>
      <c r="D56" s="34"/>
      <c r="E56" s="41">
        <v>1014412</v>
      </c>
      <c r="F56" s="41"/>
      <c r="G56" s="41"/>
      <c r="H56" s="41">
        <f t="shared" si="0"/>
        <v>1014412</v>
      </c>
      <c r="I56" s="41"/>
      <c r="J56" s="41"/>
      <c r="K56" s="41">
        <f t="shared" si="1"/>
        <v>1014412</v>
      </c>
      <c r="L56" s="41"/>
      <c r="M56" s="41"/>
      <c r="N56" s="41">
        <f t="shared" si="12"/>
        <v>1014412</v>
      </c>
    </row>
    <row r="57" spans="1:14" s="5" customFormat="1" ht="13.7" customHeight="1" x14ac:dyDescent="0.2">
      <c r="A57" s="32" t="s">
        <v>19</v>
      </c>
      <c r="B57" s="34"/>
      <c r="C57" s="34"/>
      <c r="D57" s="34"/>
      <c r="E57" s="41">
        <v>97261</v>
      </c>
      <c r="F57" s="41"/>
      <c r="G57" s="41"/>
      <c r="H57" s="41">
        <f t="shared" si="0"/>
        <v>97261</v>
      </c>
      <c r="I57" s="41"/>
      <c r="J57" s="41"/>
      <c r="K57" s="41">
        <f t="shared" si="1"/>
        <v>97261</v>
      </c>
      <c r="L57" s="41"/>
      <c r="M57" s="41"/>
      <c r="N57" s="41">
        <f t="shared" si="12"/>
        <v>97261</v>
      </c>
    </row>
    <row r="58" spans="1:14" s="5" customFormat="1" ht="13.7" customHeight="1" x14ac:dyDescent="0.2">
      <c r="A58" s="36" t="s">
        <v>27</v>
      </c>
      <c r="B58" s="34">
        <v>40</v>
      </c>
      <c r="C58" s="34">
        <v>15</v>
      </c>
      <c r="D58" s="34" t="s">
        <v>28</v>
      </c>
      <c r="E58" s="15">
        <v>5853969.9996000007</v>
      </c>
      <c r="F58" s="15"/>
      <c r="G58" s="15"/>
      <c r="H58" s="15">
        <f t="shared" si="0"/>
        <v>5853969.9996000007</v>
      </c>
      <c r="I58" s="15"/>
      <c r="J58" s="15"/>
      <c r="K58" s="15">
        <f t="shared" si="1"/>
        <v>5853969.9996000007</v>
      </c>
      <c r="L58" s="15"/>
      <c r="M58" s="15"/>
      <c r="N58" s="15">
        <f t="shared" si="12"/>
        <v>5853969.9996000007</v>
      </c>
    </row>
    <row r="59" spans="1:14" s="5" customFormat="1" ht="13.7" customHeight="1" x14ac:dyDescent="0.2">
      <c r="A59" s="32" t="s">
        <v>29</v>
      </c>
      <c r="B59" s="11">
        <v>40</v>
      </c>
      <c r="C59" s="11">
        <v>601002</v>
      </c>
      <c r="D59" s="37"/>
      <c r="E59" s="15">
        <v>256586.66</v>
      </c>
      <c r="F59" s="15"/>
      <c r="G59" s="15"/>
      <c r="H59" s="15">
        <f t="shared" si="0"/>
        <v>256586.66</v>
      </c>
      <c r="I59" s="15"/>
      <c r="J59" s="15"/>
      <c r="K59" s="15">
        <f t="shared" si="1"/>
        <v>256586.66</v>
      </c>
      <c r="L59" s="15"/>
      <c r="M59" s="15"/>
      <c r="N59" s="15">
        <f t="shared" si="12"/>
        <v>256586.66</v>
      </c>
    </row>
    <row r="60" spans="1:14" s="5" customFormat="1" ht="13.7" customHeight="1" x14ac:dyDescent="0.2">
      <c r="A60" s="36" t="s">
        <v>31</v>
      </c>
      <c r="B60" s="34">
        <v>40</v>
      </c>
      <c r="C60" s="34">
        <v>45</v>
      </c>
      <c r="D60" s="37"/>
      <c r="E60" s="15">
        <v>10000</v>
      </c>
      <c r="F60" s="15"/>
      <c r="G60" s="15"/>
      <c r="H60" s="15">
        <f t="shared" si="0"/>
        <v>10000</v>
      </c>
      <c r="I60" s="15"/>
      <c r="J60" s="15"/>
      <c r="K60" s="15">
        <f t="shared" si="1"/>
        <v>10000</v>
      </c>
      <c r="L60" s="15"/>
      <c r="M60" s="15"/>
      <c r="N60" s="15">
        <f t="shared" si="12"/>
        <v>10000</v>
      </c>
    </row>
    <row r="61" spans="1:14" s="5" customFormat="1" ht="13.7" customHeight="1" x14ac:dyDescent="0.2">
      <c r="A61" s="36" t="s">
        <v>15</v>
      </c>
      <c r="B61" s="34">
        <v>40</v>
      </c>
      <c r="C61" s="34">
        <v>50</v>
      </c>
      <c r="D61" s="34"/>
      <c r="E61" s="15">
        <v>2765566.9993000003</v>
      </c>
      <c r="F61" s="15"/>
      <c r="G61" s="15"/>
      <c r="H61" s="15">
        <f t="shared" si="0"/>
        <v>2765566.9993000003</v>
      </c>
      <c r="I61" s="15"/>
      <c r="J61" s="15"/>
      <c r="K61" s="15">
        <f t="shared" si="1"/>
        <v>2765566.9993000003</v>
      </c>
      <c r="L61" s="15"/>
      <c r="M61" s="15"/>
      <c r="N61" s="15">
        <f t="shared" si="12"/>
        <v>2765566.9993000003</v>
      </c>
    </row>
    <row r="62" spans="1:14" s="5" customFormat="1" ht="13.7" customHeight="1" x14ac:dyDescent="0.2">
      <c r="A62" s="36" t="s">
        <v>21</v>
      </c>
      <c r="B62" s="34">
        <v>40</v>
      </c>
      <c r="C62" s="34">
        <v>55</v>
      </c>
      <c r="D62" s="34"/>
      <c r="E62" s="15">
        <v>1354673.9995000002</v>
      </c>
      <c r="F62" s="15"/>
      <c r="G62" s="15"/>
      <c r="H62" s="15">
        <f t="shared" si="0"/>
        <v>1354673.9995000002</v>
      </c>
      <c r="I62" s="15"/>
      <c r="J62" s="15"/>
      <c r="K62" s="15">
        <f t="shared" si="1"/>
        <v>1354673.9995000002</v>
      </c>
      <c r="L62" s="15"/>
      <c r="M62" s="15"/>
      <c r="N62" s="15">
        <f t="shared" si="12"/>
        <v>1354673.9995000002</v>
      </c>
    </row>
    <row r="63" spans="1:14" s="5" customFormat="1" ht="13.7" customHeight="1" x14ac:dyDescent="0.2">
      <c r="A63" s="32" t="s">
        <v>24</v>
      </c>
      <c r="B63" s="34">
        <v>40</v>
      </c>
      <c r="C63" s="34">
        <v>601</v>
      </c>
      <c r="D63" s="34"/>
      <c r="E63" s="15">
        <v>8067</v>
      </c>
      <c r="F63" s="15"/>
      <c r="G63" s="15"/>
      <c r="H63" s="15">
        <f t="shared" si="0"/>
        <v>8067</v>
      </c>
      <c r="I63" s="15"/>
      <c r="J63" s="15"/>
      <c r="K63" s="15">
        <f t="shared" si="1"/>
        <v>8067</v>
      </c>
      <c r="L63" s="15"/>
      <c r="M63" s="15"/>
      <c r="N63" s="15">
        <f t="shared" si="12"/>
        <v>8067</v>
      </c>
    </row>
    <row r="64" spans="1:14" s="5" customFormat="1" ht="13.7" customHeight="1" x14ac:dyDescent="0.2">
      <c r="A64" s="14"/>
      <c r="B64" s="11"/>
      <c r="C64" s="11"/>
      <c r="D64" s="11"/>
      <c r="E64" s="15"/>
      <c r="F64" s="15"/>
      <c r="G64" s="15"/>
      <c r="H64" s="15">
        <f t="shared" si="0"/>
        <v>0</v>
      </c>
      <c r="I64" s="15"/>
      <c r="J64" s="15"/>
      <c r="K64" s="15">
        <f t="shared" si="1"/>
        <v>0</v>
      </c>
      <c r="L64" s="15"/>
      <c r="M64" s="15"/>
      <c r="N64" s="15">
        <f t="shared" si="12"/>
        <v>0</v>
      </c>
    </row>
    <row r="65" spans="1:14" s="5" customFormat="1" ht="13.7" customHeight="1" x14ac:dyDescent="0.2">
      <c r="A65" s="13" t="s">
        <v>32</v>
      </c>
      <c r="B65" s="11"/>
      <c r="C65" s="11"/>
      <c r="D65" s="11"/>
      <c r="E65" s="12">
        <f>E69+E70+E67+E68</f>
        <v>2519999.6000000006</v>
      </c>
      <c r="F65" s="12">
        <f>F69+F70+F67+F68</f>
        <v>0</v>
      </c>
      <c r="G65" s="12">
        <f>G69+G70+G67+G68</f>
        <v>0</v>
      </c>
      <c r="H65" s="12">
        <f t="shared" si="0"/>
        <v>2519999.6000000006</v>
      </c>
      <c r="I65" s="12">
        <f>I69+I70+I67+I68</f>
        <v>0</v>
      </c>
      <c r="J65" s="12">
        <f>J69+J70+J67+J68</f>
        <v>0</v>
      </c>
      <c r="K65" s="12">
        <f t="shared" si="1"/>
        <v>2519999.6000000006</v>
      </c>
      <c r="L65" s="12">
        <f>L69+L70+L67+L68</f>
        <v>0</v>
      </c>
      <c r="M65" s="12">
        <f>M69+M70+M67+M68</f>
        <v>0</v>
      </c>
      <c r="N65" s="12">
        <f t="shared" si="12"/>
        <v>2519999.6000000006</v>
      </c>
    </row>
    <row r="66" spans="1:14" s="5" customFormat="1" ht="13.7" customHeight="1" x14ac:dyDescent="0.2">
      <c r="A66" s="32" t="s">
        <v>16</v>
      </c>
      <c r="B66" s="11"/>
      <c r="C66" s="11"/>
      <c r="D66" s="11"/>
      <c r="E66" s="41">
        <v>1961994.6000000003</v>
      </c>
      <c r="F66" s="41"/>
      <c r="G66" s="41"/>
      <c r="H66" s="41">
        <f t="shared" si="0"/>
        <v>1961994.6000000003</v>
      </c>
      <c r="I66" s="41"/>
      <c r="J66" s="41"/>
      <c r="K66" s="41">
        <f t="shared" si="1"/>
        <v>1961994.6000000003</v>
      </c>
      <c r="L66" s="41"/>
      <c r="M66" s="41"/>
      <c r="N66" s="41">
        <f t="shared" si="12"/>
        <v>1961994.6000000003</v>
      </c>
    </row>
    <row r="67" spans="1:14" s="5" customFormat="1" ht="13.7" customHeight="1" x14ac:dyDescent="0.2">
      <c r="A67" s="36" t="s">
        <v>27</v>
      </c>
      <c r="B67" s="34">
        <v>44</v>
      </c>
      <c r="C67" s="34">
        <v>15</v>
      </c>
      <c r="D67" s="34" t="s">
        <v>28</v>
      </c>
      <c r="E67" s="15">
        <v>98000</v>
      </c>
      <c r="F67" s="15"/>
      <c r="G67" s="15"/>
      <c r="H67" s="15">
        <f t="shared" si="0"/>
        <v>98000</v>
      </c>
      <c r="I67" s="15"/>
      <c r="J67" s="15"/>
      <c r="K67" s="15">
        <f t="shared" si="1"/>
        <v>98000</v>
      </c>
      <c r="L67" s="15"/>
      <c r="M67" s="15"/>
      <c r="N67" s="15">
        <f t="shared" si="12"/>
        <v>98000</v>
      </c>
    </row>
    <row r="68" spans="1:14" s="5" customFormat="1" ht="13.7" customHeight="1" x14ac:dyDescent="0.2">
      <c r="A68" s="32" t="s">
        <v>29</v>
      </c>
      <c r="B68" s="11">
        <v>44</v>
      </c>
      <c r="C68" s="11">
        <v>601002</v>
      </c>
      <c r="D68" s="37"/>
      <c r="E68" s="15">
        <v>22000</v>
      </c>
      <c r="F68" s="15"/>
      <c r="G68" s="15"/>
      <c r="H68" s="15">
        <f t="shared" si="0"/>
        <v>22000</v>
      </c>
      <c r="I68" s="15"/>
      <c r="J68" s="15"/>
      <c r="K68" s="15">
        <f t="shared" si="1"/>
        <v>22000</v>
      </c>
      <c r="L68" s="15"/>
      <c r="M68" s="15"/>
      <c r="N68" s="15">
        <f t="shared" si="12"/>
        <v>22000</v>
      </c>
    </row>
    <row r="69" spans="1:14" s="5" customFormat="1" ht="13.7" customHeight="1" x14ac:dyDescent="0.2">
      <c r="A69" s="14" t="s">
        <v>21</v>
      </c>
      <c r="B69" s="11">
        <v>44</v>
      </c>
      <c r="C69" s="11">
        <v>55</v>
      </c>
      <c r="D69" s="11"/>
      <c r="E69" s="15">
        <v>1961994.6000000003</v>
      </c>
      <c r="F69" s="15"/>
      <c r="G69" s="15"/>
      <c r="H69" s="15">
        <f t="shared" si="0"/>
        <v>1961994.6000000003</v>
      </c>
      <c r="I69" s="15"/>
      <c r="J69" s="15"/>
      <c r="K69" s="15">
        <f t="shared" si="1"/>
        <v>1961994.6000000003</v>
      </c>
      <c r="L69" s="15"/>
      <c r="M69" s="15"/>
      <c r="N69" s="15">
        <f t="shared" si="12"/>
        <v>1961994.6000000003</v>
      </c>
    </row>
    <row r="70" spans="1:14" s="5" customFormat="1" ht="13.7" customHeight="1" x14ac:dyDescent="0.2">
      <c r="A70" s="32" t="s">
        <v>24</v>
      </c>
      <c r="B70" s="11">
        <v>44</v>
      </c>
      <c r="C70" s="34">
        <v>601</v>
      </c>
      <c r="D70" s="11"/>
      <c r="E70" s="15">
        <v>438005</v>
      </c>
      <c r="F70" s="15"/>
      <c r="G70" s="15"/>
      <c r="H70" s="15">
        <f t="shared" si="0"/>
        <v>438005</v>
      </c>
      <c r="I70" s="15"/>
      <c r="J70" s="15"/>
      <c r="K70" s="15">
        <f t="shared" si="1"/>
        <v>438005</v>
      </c>
      <c r="L70" s="15"/>
      <c r="M70" s="15"/>
      <c r="N70" s="15">
        <f t="shared" si="12"/>
        <v>438005</v>
      </c>
    </row>
    <row r="71" spans="1:14" s="5" customFormat="1" ht="13.7" customHeight="1" x14ac:dyDescent="0.2">
      <c r="A71" s="17"/>
      <c r="B71" s="11"/>
      <c r="C71" s="11"/>
      <c r="D71" s="11"/>
      <c r="E71" s="15"/>
      <c r="F71" s="15"/>
      <c r="G71" s="15"/>
      <c r="H71" s="15">
        <f t="shared" si="0"/>
        <v>0</v>
      </c>
      <c r="I71" s="15"/>
      <c r="J71" s="15"/>
      <c r="K71" s="15">
        <f t="shared" si="1"/>
        <v>0</v>
      </c>
      <c r="L71" s="15"/>
      <c r="M71" s="15"/>
      <c r="N71" s="15">
        <f t="shared" si="12"/>
        <v>0</v>
      </c>
    </row>
    <row r="72" spans="1:14" s="5" customFormat="1" ht="13.7" customHeight="1" x14ac:dyDescent="0.2">
      <c r="A72" s="33" t="s">
        <v>40</v>
      </c>
      <c r="B72" s="3">
        <v>60</v>
      </c>
      <c r="C72" s="3">
        <v>61</v>
      </c>
      <c r="D72" s="18"/>
      <c r="E72" s="12">
        <f>E74+E75+E76+E77</f>
        <v>5758753.8799999999</v>
      </c>
      <c r="F72" s="12">
        <f>F74+F75+F76+F77</f>
        <v>0</v>
      </c>
      <c r="G72" s="12">
        <f>G74+G75+G76+G77</f>
        <v>0</v>
      </c>
      <c r="H72" s="12">
        <f t="shared" si="0"/>
        <v>5758753.8799999999</v>
      </c>
      <c r="I72" s="12">
        <f>I74+I75+I76+I77</f>
        <v>0</v>
      </c>
      <c r="J72" s="12">
        <f>J74+J75+J76+J77</f>
        <v>0</v>
      </c>
      <c r="K72" s="12">
        <f t="shared" si="1"/>
        <v>5758753.8799999999</v>
      </c>
      <c r="L72" s="12">
        <f>L74+L75+L76+L77</f>
        <v>0</v>
      </c>
      <c r="M72" s="12">
        <f>M74+M75+M76+M77</f>
        <v>0</v>
      </c>
      <c r="N72" s="12">
        <f t="shared" si="12"/>
        <v>5758753.8799999999</v>
      </c>
    </row>
    <row r="73" spans="1:14" s="5" customFormat="1" ht="13.7" customHeight="1" x14ac:dyDescent="0.2">
      <c r="A73" s="42" t="s">
        <v>41</v>
      </c>
      <c r="B73" s="3"/>
      <c r="C73" s="3"/>
      <c r="D73" s="18"/>
      <c r="E73" s="44">
        <f>E74+E75+E76+E77</f>
        <v>5758753.8799999999</v>
      </c>
      <c r="F73" s="44">
        <f t="shared" ref="F73:G73" si="18">F74+F75+F76+F77</f>
        <v>0</v>
      </c>
      <c r="G73" s="44">
        <f t="shared" si="18"/>
        <v>0</v>
      </c>
      <c r="H73" s="44">
        <f t="shared" si="0"/>
        <v>5758753.8799999999</v>
      </c>
      <c r="I73" s="44">
        <f t="shared" ref="I73:J73" si="19">I74+I75+I76+I77</f>
        <v>0</v>
      </c>
      <c r="J73" s="44">
        <f t="shared" si="19"/>
        <v>0</v>
      </c>
      <c r="K73" s="44">
        <f t="shared" si="1"/>
        <v>5758753.8799999999</v>
      </c>
      <c r="L73" s="44">
        <f t="shared" ref="L73:M73" si="20">L74+L75+L76+L77</f>
        <v>0</v>
      </c>
      <c r="M73" s="44">
        <f t="shared" si="20"/>
        <v>0</v>
      </c>
      <c r="N73" s="44">
        <f t="shared" si="12"/>
        <v>5758753.8799999999</v>
      </c>
    </row>
    <row r="74" spans="1:14" s="5" customFormat="1" ht="13.7" customHeight="1" x14ac:dyDescent="0.2">
      <c r="A74" s="32" t="s">
        <v>16</v>
      </c>
      <c r="B74" s="6"/>
      <c r="C74" s="6"/>
      <c r="D74" s="6"/>
      <c r="E74" s="41">
        <v>3971028.7409088858</v>
      </c>
      <c r="F74" s="41"/>
      <c r="G74" s="41"/>
      <c r="H74" s="41">
        <f t="shared" si="0"/>
        <v>3971028.7409088858</v>
      </c>
      <c r="I74" s="41"/>
      <c r="J74" s="41"/>
      <c r="K74" s="41">
        <f t="shared" si="1"/>
        <v>3971028.7409088858</v>
      </c>
      <c r="L74" s="41"/>
      <c r="M74" s="41"/>
      <c r="N74" s="41">
        <f t="shared" si="12"/>
        <v>3971028.7409088858</v>
      </c>
    </row>
    <row r="75" spans="1:14" s="5" customFormat="1" ht="13.7" customHeight="1" x14ac:dyDescent="0.2">
      <c r="A75" s="32" t="s">
        <v>17</v>
      </c>
      <c r="B75" s="6"/>
      <c r="C75" s="6"/>
      <c r="D75" s="6"/>
      <c r="E75" s="41">
        <v>480480.73369530973</v>
      </c>
      <c r="F75" s="41"/>
      <c r="G75" s="41"/>
      <c r="H75" s="41">
        <f t="shared" si="0"/>
        <v>480480.73369530973</v>
      </c>
      <c r="I75" s="41"/>
      <c r="J75" s="41"/>
      <c r="K75" s="41">
        <f t="shared" si="1"/>
        <v>480480.73369530973</v>
      </c>
      <c r="L75" s="41"/>
      <c r="M75" s="41"/>
      <c r="N75" s="41">
        <f t="shared" si="12"/>
        <v>480480.73369530973</v>
      </c>
    </row>
    <row r="76" spans="1:14" ht="13.7" customHeight="1" x14ac:dyDescent="0.2">
      <c r="A76" s="32" t="s">
        <v>18</v>
      </c>
      <c r="E76" s="41">
        <v>1298837.9081506722</v>
      </c>
      <c r="F76" s="41"/>
      <c r="G76" s="41"/>
      <c r="H76" s="41">
        <f t="shared" si="0"/>
        <v>1298837.9081506722</v>
      </c>
      <c r="I76" s="41"/>
      <c r="J76" s="41"/>
      <c r="K76" s="41">
        <f t="shared" si="1"/>
        <v>1298837.9081506722</v>
      </c>
      <c r="L76" s="41"/>
      <c r="M76" s="41"/>
      <c r="N76" s="41">
        <f t="shared" si="12"/>
        <v>1298837.9081506722</v>
      </c>
    </row>
    <row r="77" spans="1:14" ht="13.7" customHeight="1" x14ac:dyDescent="0.2">
      <c r="A77" s="32" t="s">
        <v>19</v>
      </c>
      <c r="E77" s="41">
        <v>8406.4972451317553</v>
      </c>
      <c r="F77" s="41"/>
      <c r="G77" s="41"/>
      <c r="H77" s="41">
        <f t="shared" si="0"/>
        <v>8406.4972451317553</v>
      </c>
      <c r="I77" s="41"/>
      <c r="J77" s="41"/>
      <c r="K77" s="41">
        <f t="shared" si="1"/>
        <v>8406.4972451317553</v>
      </c>
      <c r="L77" s="41"/>
      <c r="M77" s="41"/>
      <c r="N77" s="41">
        <f t="shared" si="12"/>
        <v>8406.4972451317553</v>
      </c>
    </row>
    <row r="81" spans="11:11" x14ac:dyDescent="0.2">
      <c r="K81" s="45"/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c89bd492bda06e8b1dc47109277a989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3c8607abbc85e20a185a8ab61198cc79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Props1.xml><?xml version="1.0" encoding="utf-8"?>
<ds:datastoreItem xmlns:ds="http://schemas.openxmlformats.org/officeDocument/2006/customXml" ds:itemID="{17AA306D-5E26-4513-8627-353F40DCFE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96381A-357B-4212-913E-32BC64C614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164BEB-9B2A-4037-A9CE-36C77EC785A8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11. RIA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Riina Tärk - JUSTDIGI</cp:lastModifiedBy>
  <cp:revision/>
  <dcterms:created xsi:type="dcterms:W3CDTF">2021-12-14T12:58:35Z</dcterms:created>
  <dcterms:modified xsi:type="dcterms:W3CDTF">2025-10-20T07:34:51Z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1543800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2024-12-23T07:38:05Z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b657a360-1588-4ae2-b7f8-596b158d7c00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